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6" windowHeight="8748"/>
  </bookViews>
  <sheets>
    <sheet name="1st call - soft projects  PA123" sheetId="1" r:id="rId1"/>
    <sheet name=" 1st call - hard projects PA123" sheetId="2" r:id="rId2"/>
    <sheet name="2nd call - soft&amp;hard PA45" sheetId="3" r:id="rId3"/>
  </sheets>
  <calcPr calcId="152511"/>
</workbook>
</file>

<file path=xl/calcChain.xml><?xml version="1.0" encoding="utf-8"?>
<calcChain xmlns="http://schemas.openxmlformats.org/spreadsheetml/2006/main">
  <c r="Q17" i="2" l="1"/>
  <c r="J59" i="1" l="1"/>
  <c r="K59" i="1"/>
  <c r="L59" i="1"/>
  <c r="M59" i="1"/>
  <c r="N59" i="1"/>
  <c r="O59" i="1"/>
  <c r="P59" i="1"/>
  <c r="Q59" i="1"/>
  <c r="R59" i="1"/>
  <c r="I59" i="1"/>
  <c r="L58" i="1"/>
  <c r="M58" i="1"/>
  <c r="N58" i="1"/>
  <c r="O58" i="1"/>
  <c r="P58" i="1"/>
  <c r="Q58" i="1"/>
  <c r="L57" i="1"/>
  <c r="M57" i="1"/>
  <c r="N57" i="1"/>
  <c r="O57" i="1"/>
  <c r="P57" i="1"/>
  <c r="Q57" i="1"/>
  <c r="J58" i="1"/>
  <c r="K58" i="1"/>
  <c r="J57" i="1"/>
  <c r="K57" i="1"/>
  <c r="I58" i="1"/>
  <c r="I57" i="1"/>
  <c r="J39" i="3" l="1"/>
  <c r="K39" i="3"/>
  <c r="L39" i="3"/>
  <c r="I39" i="3"/>
  <c r="J40" i="3"/>
  <c r="K40" i="3"/>
  <c r="L40" i="3"/>
  <c r="L70" i="3" s="1"/>
  <c r="I40" i="3"/>
  <c r="I70" i="3" s="1"/>
  <c r="J68" i="3"/>
  <c r="L68" i="3"/>
  <c r="K68" i="3"/>
  <c r="J67" i="3"/>
  <c r="K67" i="3"/>
  <c r="L67" i="3"/>
  <c r="I68" i="3"/>
  <c r="I67" i="3"/>
  <c r="L66" i="3"/>
  <c r="K66" i="3"/>
  <c r="J66" i="3"/>
  <c r="I66" i="3"/>
  <c r="L38" i="3"/>
  <c r="K38" i="3"/>
  <c r="J38" i="3"/>
  <c r="I38" i="3"/>
  <c r="I13" i="2"/>
  <c r="I9" i="2"/>
  <c r="N35" i="2"/>
  <c r="M35" i="2"/>
  <c r="Q34" i="2"/>
  <c r="Q35" i="2" s="1"/>
  <c r="P34" i="2"/>
  <c r="N34" i="2"/>
  <c r="M34" i="2"/>
  <c r="L34" i="2"/>
  <c r="K34" i="2"/>
  <c r="K35" i="2" s="1"/>
  <c r="J34" i="2"/>
  <c r="J35" i="2" s="1"/>
  <c r="I34" i="2"/>
  <c r="O30" i="2"/>
  <c r="O34" i="2" s="1"/>
  <c r="O35" i="2" s="1"/>
  <c r="U26" i="2"/>
  <c r="T26" i="2"/>
  <c r="U25" i="2"/>
  <c r="T25" i="2"/>
  <c r="U24" i="2"/>
  <c r="T24" i="2"/>
  <c r="K23" i="2"/>
  <c r="J23" i="2"/>
  <c r="P22" i="2"/>
  <c r="N22" i="2"/>
  <c r="M22" i="2"/>
  <c r="L22" i="2"/>
  <c r="J22" i="2"/>
  <c r="P19" i="2"/>
  <c r="O19" i="2"/>
  <c r="O23" i="2" s="1"/>
  <c r="N19" i="2"/>
  <c r="N23" i="2" s="1"/>
  <c r="M19" i="2"/>
  <c r="M23" i="2" s="1"/>
  <c r="L19" i="2"/>
  <c r="L23" i="2" s="1"/>
  <c r="L36" i="2" s="1"/>
  <c r="K19" i="2"/>
  <c r="J19" i="2"/>
  <c r="I19" i="2"/>
  <c r="I23" i="2" s="1"/>
  <c r="Q19" i="2"/>
  <c r="Q23" i="2" s="1"/>
  <c r="Q12" i="2"/>
  <c r="O12" i="2"/>
  <c r="N12" i="2"/>
  <c r="N13" i="2" s="1"/>
  <c r="M12" i="2"/>
  <c r="M13" i="2" s="1"/>
  <c r="K12" i="2"/>
  <c r="K13" i="2" s="1"/>
  <c r="J12" i="2"/>
  <c r="J13" i="2" s="1"/>
  <c r="I12" i="2"/>
  <c r="T12" i="2" s="1"/>
  <c r="U11" i="2"/>
  <c r="T11" i="2"/>
  <c r="U10" i="2"/>
  <c r="T10" i="2"/>
  <c r="Q9" i="2"/>
  <c r="Q13" i="2" s="1"/>
  <c r="P9" i="2"/>
  <c r="N9" i="2"/>
  <c r="M9" i="2"/>
  <c r="L9" i="2"/>
  <c r="K9" i="2"/>
  <c r="J9" i="2"/>
  <c r="O8" i="2"/>
  <c r="O9" i="2" s="1"/>
  <c r="U6" i="2"/>
  <c r="T6" i="2"/>
  <c r="U5" i="2"/>
  <c r="T5" i="2"/>
  <c r="I47" i="1"/>
  <c r="L46" i="1"/>
  <c r="N46" i="1"/>
  <c r="P46" i="1"/>
  <c r="J41" i="1"/>
  <c r="L41" i="1"/>
  <c r="M41" i="1"/>
  <c r="N41" i="1"/>
  <c r="P41" i="1"/>
  <c r="J48" i="1"/>
  <c r="L48" i="1"/>
  <c r="M48" i="1"/>
  <c r="N48" i="1"/>
  <c r="P48" i="1"/>
  <c r="I48" i="1"/>
  <c r="J47" i="1"/>
  <c r="K47" i="1"/>
  <c r="L47" i="1"/>
  <c r="M47" i="1"/>
  <c r="N47" i="1"/>
  <c r="P47" i="1"/>
  <c r="J56" i="1"/>
  <c r="N55" i="1"/>
  <c r="N56" i="1" s="1"/>
  <c r="M55" i="1"/>
  <c r="M56" i="1" s="1"/>
  <c r="J55" i="1"/>
  <c r="I55" i="1"/>
  <c r="I56" i="1" s="1"/>
  <c r="Q54" i="1"/>
  <c r="O54" i="1"/>
  <c r="K54" i="1"/>
  <c r="T54" i="1" s="1"/>
  <c r="Q53" i="1"/>
  <c r="O53" i="1"/>
  <c r="U53" i="1" s="1"/>
  <c r="K53" i="1"/>
  <c r="Q52" i="1"/>
  <c r="O52" i="1"/>
  <c r="K52" i="1"/>
  <c r="Q51" i="1"/>
  <c r="Q55" i="1" s="1"/>
  <c r="Q56" i="1" s="1"/>
  <c r="O51" i="1"/>
  <c r="K51" i="1"/>
  <c r="U51" i="1" s="1"/>
  <c r="U50" i="1"/>
  <c r="T50" i="1"/>
  <c r="U49" i="1"/>
  <c r="T49" i="1"/>
  <c r="N45" i="1"/>
  <c r="M45" i="1"/>
  <c r="M46" i="1" s="1"/>
  <c r="J45" i="1"/>
  <c r="J46" i="1" s="1"/>
  <c r="I45" i="1"/>
  <c r="Q44" i="1"/>
  <c r="O44" i="1"/>
  <c r="K44" i="1"/>
  <c r="Q43" i="1"/>
  <c r="Q45" i="1" s="1"/>
  <c r="O43" i="1"/>
  <c r="O45" i="1" s="1"/>
  <c r="K43" i="1"/>
  <c r="K45" i="1" s="1"/>
  <c r="Q40" i="1"/>
  <c r="O40" i="1"/>
  <c r="K40" i="1"/>
  <c r="Q39" i="1"/>
  <c r="O39" i="1"/>
  <c r="K39" i="1"/>
  <c r="Q38" i="1"/>
  <c r="O38" i="1"/>
  <c r="K38" i="1"/>
  <c r="Q37" i="1"/>
  <c r="O37" i="1"/>
  <c r="K37" i="1"/>
  <c r="Q36" i="1"/>
  <c r="O36" i="1"/>
  <c r="K36" i="1"/>
  <c r="Q35" i="1"/>
  <c r="O35" i="1"/>
  <c r="K35" i="1"/>
  <c r="I34" i="1"/>
  <c r="I41" i="1" s="1"/>
  <c r="Q33" i="1"/>
  <c r="O33" i="1"/>
  <c r="K33" i="1"/>
  <c r="Q32" i="1"/>
  <c r="O32" i="1"/>
  <c r="K32" i="1"/>
  <c r="Q31" i="1"/>
  <c r="O31" i="1"/>
  <c r="K31" i="1"/>
  <c r="Q30" i="1"/>
  <c r="O30" i="1"/>
  <c r="K30" i="1"/>
  <c r="Q29" i="1"/>
  <c r="O29" i="1"/>
  <c r="K29" i="1"/>
  <c r="Q28" i="1"/>
  <c r="O28" i="1"/>
  <c r="K28" i="1"/>
  <c r="Q27" i="1"/>
  <c r="O27" i="1"/>
  <c r="K27" i="1"/>
  <c r="Q26" i="1"/>
  <c r="O26" i="1"/>
  <c r="K26" i="1"/>
  <c r="Q25" i="1"/>
  <c r="O25" i="1"/>
  <c r="K25" i="1"/>
  <c r="Q24" i="1"/>
  <c r="O24" i="1"/>
  <c r="K24" i="1"/>
  <c r="Q23" i="1"/>
  <c r="O23" i="1"/>
  <c r="K23" i="1"/>
  <c r="Q22" i="1"/>
  <c r="O22" i="1"/>
  <c r="K22" i="1"/>
  <c r="Q21" i="1"/>
  <c r="O21" i="1"/>
  <c r="K21" i="1"/>
  <c r="Q20" i="1"/>
  <c r="O20" i="1"/>
  <c r="K20" i="1"/>
  <c r="Q19" i="1"/>
  <c r="O19" i="1"/>
  <c r="K19" i="1"/>
  <c r="Q18" i="1"/>
  <c r="O18" i="1"/>
  <c r="K18" i="1"/>
  <c r="Q17" i="1"/>
  <c r="O17" i="1"/>
  <c r="K17" i="1"/>
  <c r="Q16" i="1"/>
  <c r="O16" i="1"/>
  <c r="K16" i="1"/>
  <c r="Q15" i="1"/>
  <c r="O15" i="1"/>
  <c r="K15" i="1"/>
  <c r="Q14" i="1"/>
  <c r="O14" i="1"/>
  <c r="K14" i="1"/>
  <c r="Q10" i="1"/>
  <c r="O10" i="1"/>
  <c r="N10" i="1"/>
  <c r="M10" i="1"/>
  <c r="K10" i="1"/>
  <c r="J10" i="1"/>
  <c r="I10" i="1"/>
  <c r="I11" i="1" s="1"/>
  <c r="U9" i="1"/>
  <c r="T9" i="1"/>
  <c r="U8" i="1"/>
  <c r="T8" i="1"/>
  <c r="N7" i="1"/>
  <c r="M7" i="1"/>
  <c r="I7" i="1"/>
  <c r="Q6" i="1"/>
  <c r="O6" i="1"/>
  <c r="K6" i="1"/>
  <c r="U6" i="1" s="1"/>
  <c r="Q5" i="1"/>
  <c r="Q7" i="1" s="1"/>
  <c r="O5" i="1"/>
  <c r="K5" i="1"/>
  <c r="J5" i="1"/>
  <c r="J7" i="1" s="1"/>
  <c r="N36" i="2" l="1"/>
  <c r="M36" i="2"/>
  <c r="P23" i="2"/>
  <c r="P36" i="2" s="1"/>
  <c r="L69" i="3"/>
  <c r="L71" i="3" s="1"/>
  <c r="K69" i="3"/>
  <c r="K71" i="3" s="1"/>
  <c r="I69" i="3"/>
  <c r="I71" i="3" s="1"/>
  <c r="K70" i="3"/>
  <c r="J70" i="3"/>
  <c r="J69" i="3"/>
  <c r="O41" i="1"/>
  <c r="O46" i="1" s="1"/>
  <c r="Q41" i="1"/>
  <c r="Q46" i="1" s="1"/>
  <c r="O48" i="1"/>
  <c r="Q48" i="1"/>
  <c r="K55" i="1"/>
  <c r="Q11" i="1"/>
  <c r="O55" i="1"/>
  <c r="O56" i="1" s="1"/>
  <c r="O47" i="1"/>
  <c r="Q47" i="1"/>
  <c r="J11" i="1"/>
  <c r="K11" i="1"/>
  <c r="U52" i="1"/>
  <c r="K7" i="1"/>
  <c r="M11" i="1"/>
  <c r="I46" i="1"/>
  <c r="U5" i="1"/>
  <c r="N11" i="1"/>
  <c r="T53" i="1"/>
  <c r="Q36" i="2"/>
  <c r="T34" i="2"/>
  <c r="T9" i="2"/>
  <c r="O13" i="2"/>
  <c r="J36" i="2"/>
  <c r="O36" i="2"/>
  <c r="K36" i="2"/>
  <c r="U9" i="2"/>
  <c r="U34" i="2"/>
  <c r="U12" i="2"/>
  <c r="I35" i="2"/>
  <c r="T10" i="1"/>
  <c r="K34" i="1"/>
  <c r="K41" i="1" s="1"/>
  <c r="K46" i="1" s="1"/>
  <c r="K56" i="1"/>
  <c r="U56" i="1" s="1"/>
  <c r="O7" i="1"/>
  <c r="O11" i="1" s="1"/>
  <c r="U11" i="1" s="1"/>
  <c r="U10" i="1"/>
  <c r="O34" i="1"/>
  <c r="T52" i="1"/>
  <c r="T6" i="1"/>
  <c r="Q34" i="1"/>
  <c r="T51" i="1"/>
  <c r="U54" i="1"/>
  <c r="T5" i="1"/>
  <c r="J71" i="3" l="1"/>
  <c r="T56" i="1"/>
  <c r="T55" i="1"/>
  <c r="K48" i="1"/>
  <c r="U55" i="1"/>
  <c r="U13" i="2"/>
  <c r="T13" i="2"/>
  <c r="T35" i="2"/>
  <c r="I36" i="2"/>
  <c r="U35" i="2"/>
  <c r="T11" i="1"/>
  <c r="T7" i="1"/>
  <c r="U7" i="1"/>
  <c r="U36" i="2" l="1"/>
  <c r="T36" i="2"/>
</calcChain>
</file>

<file path=xl/sharedStrings.xml><?xml version="1.0" encoding="utf-8"?>
<sst xmlns="http://schemas.openxmlformats.org/spreadsheetml/2006/main" count="745" uniqueCount="507">
  <si>
    <t>Ranking</t>
  </si>
  <si>
    <t>CBC ROC code</t>
  </si>
  <si>
    <t>Application title</t>
  </si>
  <si>
    <t>Applicant
(Lead beneficiary)</t>
  </si>
  <si>
    <t>Romanian beneficiary/s</t>
  </si>
  <si>
    <t>Bulgarian beneficiary/s</t>
  </si>
  <si>
    <t>Average score</t>
  </si>
  <si>
    <t>Category of intervention</t>
  </si>
  <si>
    <t>Approved budget*</t>
  </si>
  <si>
    <t>Availability of funds</t>
  </si>
  <si>
    <t>Project`s aggregate value (euro)</t>
  </si>
  <si>
    <t>Total requested amount 
(ERDF contribution  +State budget contribution)</t>
  </si>
  <si>
    <t>Community Funding ERDF
(euro)</t>
  </si>
  <si>
    <t>Percent (ERDF) 
%</t>
  </si>
  <si>
    <t>Requested amount (State Budget BG)
euro</t>
  </si>
  <si>
    <t>Requested amount (State Budget RO)
euro</t>
  </si>
  <si>
    <t xml:space="preserve">National public funding 
(euro) </t>
  </si>
  <si>
    <t>Percent (State Budgets Contributions)</t>
  </si>
  <si>
    <t>Own Contribution (euro)</t>
  </si>
  <si>
    <t>Percent (Own Contributions)
%</t>
  </si>
  <si>
    <t xml:space="preserve">Priority Axis 1 </t>
  </si>
  <si>
    <t>Investment priority 1.1 Improve the planning, development and coordination of cross-border transport systems for better connections to TEN-T transport networks</t>
  </si>
  <si>
    <t>15.1.1.010</t>
  </si>
  <si>
    <t>Investigation of opportunities for reducing the TEN-T network use within the cross-border region of Romania-Bulgaria through optimazition of the freight and passanger transport and the development of a joint mechanism foe support of the intermodal connection</t>
  </si>
  <si>
    <t>Association of Danube River Municipalities "Danube" (ADRM)</t>
  </si>
  <si>
    <t>The Ecological Initiative and Sustainable Development Group Foundation</t>
  </si>
  <si>
    <t>Allocation available</t>
  </si>
  <si>
    <t>15.1.1.006</t>
  </si>
  <si>
    <t>E-bike Net</t>
  </si>
  <si>
    <t>Agency for Regional Development and Business Center-Vidin (ARDBC Vidin)</t>
  </si>
  <si>
    <t>Romanian Association for Electronic and Software Industry -Oltenia Subsidiary
Local Employers Association for Small and Middle Enterprises (LEASME) Calafat</t>
  </si>
  <si>
    <t>Vidin Chamber of Commerce and industry</t>
  </si>
  <si>
    <t xml:space="preserve">Total for Investment priority 1.1 </t>
  </si>
  <si>
    <t>Investment priority 1.2 Increase transport safety on waterways and maritime transport routes</t>
  </si>
  <si>
    <t>-</t>
  </si>
  <si>
    <t>Total for Investment priority 1.2</t>
  </si>
  <si>
    <t>Total for Priority Axis 1</t>
  </si>
  <si>
    <t>Priority Axis 2</t>
  </si>
  <si>
    <t>Investment priority 2.1 To improve the sustainable use of natural heritage and resources and cultural heritage</t>
  </si>
  <si>
    <t>15.2.1.076</t>
  </si>
  <si>
    <t>CBC Audio Travel Guide</t>
  </si>
  <si>
    <t>Center of Consultancy and Project Management - EUROPROJECT (CCPM)</t>
  </si>
  <si>
    <t>Chamber of Commerce and Industry Vratsa
Ruse Chamber of Commerce and Industry</t>
  </si>
  <si>
    <t>15.2.1.065</t>
  </si>
  <si>
    <t>Advertising of Regional cultural Heritage in 3D - ARCH 3D</t>
  </si>
  <si>
    <t>Balchik Municipality</t>
  </si>
  <si>
    <t>Mangalia Municipality</t>
  </si>
  <si>
    <t>15.2.1.034</t>
  </si>
  <si>
    <t>A heritage-friendly cross-border economy in Romania and Bulgaria</t>
  </si>
  <si>
    <t>Constanta Chamber of Commerce, Industry, Shipping and Agriculture (CCINA Constanta)</t>
  </si>
  <si>
    <t>Chamber of Commerce and Industry - Dobrich (CCI Dobrich)</t>
  </si>
  <si>
    <t>15.2.1.067</t>
  </si>
  <si>
    <t>Development and promotion of an integrated cultural heritage tourism product: Route "Roman frontier within the cross-border region Romania-Bulgaria</t>
  </si>
  <si>
    <t>15.2.1.068</t>
  </si>
  <si>
    <t>Development and promotion of a common natural heritage tourism product: Route "Protected natural heritage within the cross-border region Romania-Bulgaria</t>
  </si>
  <si>
    <t>"Living Nature" Foundation, (LNF)</t>
  </si>
  <si>
    <t>15.2.1.023</t>
  </si>
  <si>
    <t>"Danube- I can hear you, I will not forget you, I can see you and I will remember you, I can recreate you and I can understand you"</t>
  </si>
  <si>
    <t>Chamber of Commerce and Industry Vratsa</t>
  </si>
  <si>
    <t>Ruse Chamber of Commerce and Industry</t>
  </si>
  <si>
    <t>15.2.1.056</t>
  </si>
  <si>
    <t>Intergated Multimedia Platform for Active Culture and Tourism</t>
  </si>
  <si>
    <t>Association "Regional partnerships for sustainable development - Vidin" (RPSD - Vidin)</t>
  </si>
  <si>
    <t>Alexis Project Association Filiasi</t>
  </si>
  <si>
    <t>Ruse - Free Spirit City Municipal Foundation (RFSCF)
Lom Municipality</t>
  </si>
  <si>
    <t>15.2.1.001</t>
  </si>
  <si>
    <t>Green School Education as a Promotion of Sustainable Use of Cultural nad Natural Heritage and Resources</t>
  </si>
  <si>
    <t>Association Center for Development Montanesium (ACDM)</t>
  </si>
  <si>
    <t>Forever for Europe Association (FEA)</t>
  </si>
  <si>
    <t>15.2.1.058</t>
  </si>
  <si>
    <t>Balloon adventure - a new joint tourism product</t>
  </si>
  <si>
    <t>Agency for Regional Development and Business Center - Vidin (ARDBC Vidin)</t>
  </si>
  <si>
    <t>Romanian Association for Electronic and Software Industry-Oltenia Subsidiary</t>
  </si>
  <si>
    <t>"Regional Development Agency and Business Center 2000" (RDA&amp;BC 2000)</t>
  </si>
  <si>
    <t>15.2.1.087</t>
  </si>
  <si>
    <t>Organization, management and marketing of common cultural heritage between Bulgaria and Romania</t>
  </si>
  <si>
    <t>Ministry of Culture of Bulgaria</t>
  </si>
  <si>
    <t>The National Institute for Cultural Research and Training</t>
  </si>
  <si>
    <t>District Administration Silistra
Bilateral Chamber of Commerce Bulgaria-Romania</t>
  </si>
  <si>
    <t>15.2.1.006</t>
  </si>
  <si>
    <t>6 Reasons to Visit Mehedinti – Vidin cross-border Area</t>
  </si>
  <si>
    <t>Association Pro-Mehedinti (Association Pro-Mh)</t>
  </si>
  <si>
    <t>15.2.1.057</t>
  </si>
  <si>
    <t>Valorisation of authentic culture for cross-border tourism</t>
  </si>
  <si>
    <t>Cross Border Association E(quilibrum) Environment (C.B.A.E.E)</t>
  </si>
  <si>
    <t>15.2.1.003</t>
  </si>
  <si>
    <t xml:space="preserve">The path of the clay   </t>
  </si>
  <si>
    <t>Association Civil Aliance for Development Association CUD</t>
  </si>
  <si>
    <t>15.2.1.009</t>
  </si>
  <si>
    <t>Danube – A River with lot of history</t>
  </si>
  <si>
    <t>"Open Hand" Foundation, OHF</t>
  </si>
  <si>
    <t>Federation of Employers in Oltenia Region</t>
  </si>
  <si>
    <t>15.2.1.038</t>
  </si>
  <si>
    <t>Ancient roman cultural heritage interactive visualization environment for the cross-border area between Bulgaria and Romania (ARCHIVE)</t>
  </si>
  <si>
    <t>University of Angel Kanchev (UR)</t>
  </si>
  <si>
    <t>Museum of National History and Archaeology Constanta (MNHAC)</t>
  </si>
  <si>
    <t>Ruse Regional Museum of History (RRMH)</t>
  </si>
  <si>
    <t>15.2.1.077</t>
  </si>
  <si>
    <t>Networking for sustainable use of natural heritage and resources in the cross-border region</t>
  </si>
  <si>
    <t>Romanian Association for Technology Transfer and Innovation (ARoTT)</t>
  </si>
  <si>
    <t xml:space="preserve">Without allocation available </t>
  </si>
  <si>
    <t>15.2.1.036</t>
  </si>
  <si>
    <t>"Renaissance of architectural past of Vidin and Dolj district"</t>
  </si>
  <si>
    <t>Association for tourism promotion - Vidin (ATP-Vidin)</t>
  </si>
  <si>
    <t>15.2.1.088</t>
  </si>
  <si>
    <t>“Interdisciplinary research, shooting, 3D modelling and cataloguing of information from the research in WEB-based geographic information system of cultural and natural heritage and areas at risk associated with it” Abbreviate-3D</t>
  </si>
  <si>
    <t>15.2.1.046</t>
  </si>
  <si>
    <t>EasyGuide - interactive mobile application for promoting the historical and cultural heritage in the region of Calarasi and Silistra</t>
  </si>
  <si>
    <t>Silistra Municipality (SM)</t>
  </si>
  <si>
    <t>Lower Danube Museum Calarasi</t>
  </si>
  <si>
    <t>15.2.1.069</t>
  </si>
  <si>
    <t>Promotion of cultural and religious tourism on both sites of the Danube</t>
  </si>
  <si>
    <t>Ruse - Free Spirit City Municipal Foundation (RFSCF)</t>
  </si>
  <si>
    <t>"Letca Noua" Association</t>
  </si>
  <si>
    <t>Association "Theosis" (AT)</t>
  </si>
  <si>
    <t>15.2.1.007</t>
  </si>
  <si>
    <t>Common Strategy for TOURISM in the Cross – Border Area Romania – Bulgaria (MARK TOURS RO – BG)</t>
  </si>
  <si>
    <t>Ministry of Tourism (MT)</t>
  </si>
  <si>
    <t>Ministry of Economy, Trade and Tourism - METT
National Authority for Tourism - NAT
National Institute for Research and Development in Tourism - NIRDT</t>
  </si>
  <si>
    <t>15.2.1.074</t>
  </si>
  <si>
    <t>INNOVATIVE TOURISM PRODUCTS- YOUTH FOR YOUTH</t>
  </si>
  <si>
    <t>Pro Civica Oltenia Association</t>
  </si>
  <si>
    <t>Centre of Educational Resources Training C.E.R.T</t>
  </si>
  <si>
    <t>"European Prosperity" Association
"Youth Movement for the Future" Association</t>
  </si>
  <si>
    <t>15.2.1.055</t>
  </si>
  <si>
    <t>Green Tourism Destination of Excellence</t>
  </si>
  <si>
    <t>Romanian Association for Technology Transfer and Innovation (ARoTT)
Romanian Movement for Quality - RMQ</t>
  </si>
  <si>
    <t>Authentic Bulgaria Association</t>
  </si>
  <si>
    <t>15.2.1.010</t>
  </si>
  <si>
    <t>The common cultural heritage and tradition exchange on the coasts of the Danube river</t>
  </si>
  <si>
    <t>Caracal Municipality</t>
  </si>
  <si>
    <t>Montana Municipality</t>
  </si>
  <si>
    <t>15.2.1.066</t>
  </si>
  <si>
    <t>Develop and putting into practice a strategy for the development of eco and ethno tourism in the region "Lomovete" Bulgaria and Giugiu, Romania</t>
  </si>
  <si>
    <t>Municipality Vetovo</t>
  </si>
  <si>
    <t>Gostinu Local Council
The County Centre for the Traditional Culture's Promotion and Conservation</t>
  </si>
  <si>
    <t>Club Friends of Public Park Rusenski Lom (CFPPRL)
Foundation Yatrus</t>
  </si>
  <si>
    <t>15.2.1.041</t>
  </si>
  <si>
    <t>Virtual -Real</t>
  </si>
  <si>
    <t>National Center for Information Service (NCIS)</t>
  </si>
  <si>
    <t>Yatrus Foundation</t>
  </si>
  <si>
    <t>15.2.1.079</t>
  </si>
  <si>
    <t>Hobby Tourism in Danube Region</t>
  </si>
  <si>
    <t>Center of Consultancy and Project Management - EUROPROJECT (CCPM)
National Institute for Research and Development in Tourism (NIRDT)</t>
  </si>
  <si>
    <t>Ecosystems Europe Association</t>
  </si>
  <si>
    <t>Total Investment priority 2.1</t>
  </si>
  <si>
    <t>Investment priority 2.2 To enhance the sustainable management of the ecosystems from the cross-border area</t>
  </si>
  <si>
    <t>15.2.1.054</t>
  </si>
  <si>
    <t>Plums for Junk</t>
  </si>
  <si>
    <t>Foundation "Phoenix - 21 century", Vidin</t>
  </si>
  <si>
    <t>Pro-Mehedinti Association</t>
  </si>
  <si>
    <t>15.2.1.052</t>
  </si>
  <si>
    <t>Innovative and collaborative management of Natura 2000 sites in the Danube border region</t>
  </si>
  <si>
    <t>National Environmental Guard (NEG)</t>
  </si>
  <si>
    <t>Regional Inspectorate of Environment and Water - Veliko Tarnovo (RIEW)</t>
  </si>
  <si>
    <t xml:space="preserve">Total Investment priority 2.2 </t>
  </si>
  <si>
    <t>Total for Priority Axis 2</t>
  </si>
  <si>
    <t xml:space="preserve">Priority axis 3 </t>
  </si>
  <si>
    <t>Investment priority 3.1 To improve joint risk management in the cross-border area</t>
  </si>
  <si>
    <t>15.3.1.016</t>
  </si>
  <si>
    <t>Development and adoption of a joint institutionalized partnership on risk management on excessive proliferation of insects affecting public health and safety within the cross-border region Romania-Bulgaria</t>
  </si>
  <si>
    <t>"Living Nature" Foundation (LNF)</t>
  </si>
  <si>
    <t>15.3.1.002</t>
  </si>
  <si>
    <t>Community Opposition of Disastrous Events (CODE)</t>
  </si>
  <si>
    <t>Vasiliada Association</t>
  </si>
  <si>
    <t>Red Cross - Dolj Branch</t>
  </si>
  <si>
    <t>Free Youth Centre (FYC)
Bulgarian Red Cross (BRC)</t>
  </si>
  <si>
    <t>15.3.1.001</t>
  </si>
  <si>
    <t>Safe Schools Network</t>
  </si>
  <si>
    <t>Free Youth Centre (FYC)</t>
  </si>
  <si>
    <t>Regional Network for Innovative Education (RNIE)</t>
  </si>
  <si>
    <t>15.3.1.017</t>
  </si>
  <si>
    <t>Risk Management for Large Scale Infrastructures in the Romanian Bulgarian cross border area</t>
  </si>
  <si>
    <t>Horia Hulubei National Institute for Research and Development for Physics and Nuclear Engineering (IFIN-HH)</t>
  </si>
  <si>
    <t>Romanian Association for Technology Transfer and Innovation (ARoTT)
Association for Development of the Business Environment Oltenia - ADMAO</t>
  </si>
  <si>
    <t>University of Ruse "Angel Kanchev"
Business Innovation Centre Innobridge</t>
  </si>
  <si>
    <t xml:space="preserve">Total Investment priority 3.1 </t>
  </si>
  <si>
    <t>Total for Priority Axis 3</t>
  </si>
  <si>
    <t>Total Priority axis - projects with financial allocation available</t>
  </si>
  <si>
    <t>Total Priority axis - projects without financial allocation available</t>
  </si>
  <si>
    <t>15.1.1.019</t>
  </si>
  <si>
    <t>Increasing accessibility to the TEN-T in the border area Negru Voda - General Toshevo</t>
  </si>
  <si>
    <t xml:space="preserve">Negru Vodă Local Council </t>
  </si>
  <si>
    <t xml:space="preserve">Municipality of General Toshevo </t>
  </si>
  <si>
    <t>15.1.1.037</t>
  </si>
  <si>
    <t>The streamline of the traffic in the cross border Danubian area</t>
  </si>
  <si>
    <t>Mehedinti County Council</t>
  </si>
  <si>
    <t>Dolna Mitropolia Municipality</t>
  </si>
  <si>
    <t>15.1.1.013</t>
  </si>
  <si>
    <t>"I-TEN: Improved tertiary nodes Turnu Magurele - Nikopole for sustainable development of the region, for a better connection to TEN-T infrastructure"</t>
  </si>
  <si>
    <t xml:space="preserve">Turnu Magurele Town </t>
  </si>
  <si>
    <t xml:space="preserve">Nikopole Municipality </t>
  </si>
  <si>
    <t>15.1.1.014</t>
  </si>
  <si>
    <t>"L-TEN: linking TEN  through better connection between tertiary nodes Turnu Magurele and Levski for sustainable development of the area"</t>
  </si>
  <si>
    <t>Turnu Magurele Town</t>
  </si>
  <si>
    <t>Levski Municipality</t>
  </si>
  <si>
    <t>15.1.1.041</t>
  </si>
  <si>
    <t>“Development of the River Danube for better connectivity of the Euroregion Ruse–Giurgiu with Pan-European transport Corridor №7</t>
  </si>
  <si>
    <t>Ruse Municipality</t>
  </si>
  <si>
    <t>Municipality of Giurgiu</t>
  </si>
  <si>
    <t>15.2.1.123</t>
  </si>
  <si>
    <t>A Cross Border Union in the Shadow of History</t>
  </si>
  <si>
    <t>Territorial Administrative Unit, Harsova Town</t>
  </si>
  <si>
    <t>Museum of National History and Archaeology Constanta</t>
  </si>
  <si>
    <t>Krushari Municipality
Regional Museum of History – Dobrich (RMH-Dobrich)</t>
  </si>
  <si>
    <t>15.2.1.104</t>
  </si>
  <si>
    <t>The Bridges of Time: An Integrated Approach for Improving the Sustainable Use of Nikopol -Turnu Magurele Cross – 
Border Cultural Heritage</t>
  </si>
  <si>
    <t>Municipality of Nikopol</t>
  </si>
  <si>
    <t>Turnu Măgurele Town</t>
  </si>
  <si>
    <t>15.2.1.098</t>
  </si>
  <si>
    <t>Roman heritage of Moesia and Dacia Traiana - the common cultural values of Bulgaria and Romania in support of social and economic development on the Lower Danube</t>
  </si>
  <si>
    <t>Pleven District Administration</t>
  </si>
  <si>
    <t>Regional Museum Iron Gates - RMIG</t>
  </si>
  <si>
    <t>“Perpetuum-mobile” Foundation (PMF)</t>
  </si>
  <si>
    <t>15.3.1.052</t>
  </si>
  <si>
    <t>Rapid intervention force to chemical, biological, radiological and nuclear emergencies on the Danube river</t>
  </si>
  <si>
    <t>National Research and Development Institute for Material Physics</t>
  </si>
  <si>
    <t>General Inspectorate for Emergency Situation – Ministry of Internal Affairs</t>
  </si>
  <si>
    <t>Directorate General Fire Safety and Civil Protection</t>
  </si>
  <si>
    <t>15.3.1.023</t>
  </si>
  <si>
    <t>Investments for a safe region:
Giurgiu County and Ruse District</t>
  </si>
  <si>
    <t>Giurgiu County Council</t>
  </si>
  <si>
    <t>Fire Safety and Civil Protection Directorate General – Ministry of Interior</t>
  </si>
  <si>
    <t>15.3.1.040</t>
  </si>
  <si>
    <t>Co-ordinated and efficient reactions of the authorities in the emergency situations in Dolj-Vratsa region (Acronym: DJ-VR: R. A. E. S.)</t>
  </si>
  <si>
    <t>Dolj County Council</t>
  </si>
  <si>
    <t>Inspectorate for  Emergency Situations Oltenia, Dolj County</t>
  </si>
  <si>
    <t>Vratsa District Administration</t>
  </si>
  <si>
    <t>15.3.1.018</t>
  </si>
  <si>
    <t>GRADe – Joint risk prevention and management system for Gradinari – Malu – Byala communities for a safe and developed cross - border region</t>
  </si>
  <si>
    <t xml:space="preserve">Gradinari Commune </t>
  </si>
  <si>
    <t xml:space="preserve">Malu Commune </t>
  </si>
  <si>
    <t xml:space="preserve">Municipality of Byala </t>
  </si>
  <si>
    <t>15.3.1.051</t>
  </si>
  <si>
    <t>Capabilities and interoperability for joint Romanian - Bulgarian cross - border first responder intervention to chemical - biological - radiological - nuclear high yield explosive</t>
  </si>
  <si>
    <t xml:space="preserve">National Research and Development Institute for Materials Physics </t>
  </si>
  <si>
    <t>General Inspectorate of Romanian Police (GIRP)</t>
  </si>
  <si>
    <t xml:space="preserve">Ministry of Interior  </t>
  </si>
  <si>
    <t>15.3.1.039</t>
  </si>
  <si>
    <t>Joint initiatives and solutions in addressing emergency situations in the cross border area</t>
  </si>
  <si>
    <t>Municipality of Drobeta Turnu Severin</t>
  </si>
  <si>
    <t>Belogradchik Municipality</t>
  </si>
  <si>
    <t>15.3.1.045</t>
  </si>
  <si>
    <t>Partners in Safety</t>
  </si>
  <si>
    <t xml:space="preserve">Branistea Territorial and Administrative Division </t>
  </si>
  <si>
    <t>Administrative and Territorial Division Brosteni</t>
  </si>
  <si>
    <t xml:space="preserve">Boynitsa Municipality  </t>
  </si>
  <si>
    <t>15.3.1.041</t>
  </si>
  <si>
    <t>Risk management and flood protection in cross-border regions Calarasi and Polski Trambesh</t>
  </si>
  <si>
    <t>Municipality of Polski Trambesh</t>
  </si>
  <si>
    <t>Calarasi County Council</t>
  </si>
  <si>
    <t>Total for Priority Axis 1 &amp; 3</t>
  </si>
  <si>
    <t>Priority Axis 4 - A skilled and inclusive region</t>
  </si>
  <si>
    <t>16.4.2.026</t>
  </si>
  <si>
    <t>Joint services and initiatives for sustainable employment and labor mobility in the cross-border area of Dobrich district and Constanta county</t>
  </si>
  <si>
    <t>NPO European Institute for Cultural Tourism EUREKA</t>
  </si>
  <si>
    <t>”Ovidius” University of Constanta
The “Institute for the Promotion of Tourism and Applied Economy” Association</t>
  </si>
  <si>
    <t xml:space="preserve">Chamber of Commerce and Industry – Dobrich </t>
  </si>
  <si>
    <t>16.4.2.109</t>
  </si>
  <si>
    <t>Cross Border virtual incubator for promoting employment on bio agriculture, bio products processing and connected services</t>
  </si>
  <si>
    <t xml:space="preserve">Romanian Movement For Quality </t>
  </si>
  <si>
    <t xml:space="preserve">National Center for Information Service  </t>
  </si>
  <si>
    <t>16.4.2.017</t>
  </si>
  <si>
    <t>Improvement of the conditions for employment of youth in the tourism sector</t>
  </si>
  <si>
    <t>Kavarna Municipality</t>
  </si>
  <si>
    <t>”Ovidius” University of Constanta (OUC)
Association Partners 2000</t>
  </si>
  <si>
    <t>16.4.2.098</t>
  </si>
  <si>
    <t>Cross-border Labour Mobility Agency</t>
  </si>
  <si>
    <t>Bulgarian-Romanian Chamber of Commerce and Industry</t>
  </si>
  <si>
    <t>Association for Sustainable Development Slatina</t>
  </si>
  <si>
    <t>16.4.2.113</t>
  </si>
  <si>
    <t>BG RO Mobility</t>
  </si>
  <si>
    <t>Association European Centre in Support of Business</t>
  </si>
  <si>
    <t>Association Volunteering for Ecology</t>
  </si>
  <si>
    <t>16.4.2.104</t>
  </si>
  <si>
    <t>Integrated Culinary Arts and Restaurant Sector Employment Solutions for a Skilled and Inclusive Romania-Bulgaria Cross Border Region</t>
  </si>
  <si>
    <t>Association `Dobrudja Agro &amp; Business School`</t>
  </si>
  <si>
    <t xml:space="preserve">Association “Choose Your Profession” - Center for Vocational Training </t>
  </si>
  <si>
    <t>Regional Inspectorate of Education - Dobrich</t>
  </si>
  <si>
    <t>16.4.2.036</t>
  </si>
  <si>
    <t>Integrated employment interventions in the Border Cooperation Region, Giurgiu - Ruse</t>
  </si>
  <si>
    <t>Romanian Red Cross National Society Giurgiu Subsidiary</t>
  </si>
  <si>
    <t>Ruse district government
Bulgarian Academy of Sciences - BAS</t>
  </si>
  <si>
    <t>16.4.2.089</t>
  </si>
  <si>
    <t>JobEase for women – enhancing unemployed women’s potential to find a job within the CBC RO-BG region</t>
  </si>
  <si>
    <t>Idein Development Foundation</t>
  </si>
  <si>
    <t>16.4.2.106</t>
  </si>
  <si>
    <t>FairDeal - short supply-chain platform for local artisan products in the CBC area</t>
  </si>
  <si>
    <t>Veliko Tarnovo Municipality</t>
  </si>
  <si>
    <t xml:space="preserve">Dimanche Association
National Theatre "Marin Sorescu " Craiova </t>
  </si>
  <si>
    <t xml:space="preserve">Bilateral Chamber of Commerce Bulgaria-Romania </t>
  </si>
  <si>
    <t>16.4.2.056</t>
  </si>
  <si>
    <t>Combined Efforts in Support to Disadvantaged People on the Labour Market in the Cross-Border Area</t>
  </si>
  <si>
    <t>“Roma – Berk” Association</t>
  </si>
  <si>
    <t xml:space="preserve">Association for Regional Development and Partnership </t>
  </si>
  <si>
    <t>Municipality of Berkovitsa</t>
  </si>
  <si>
    <t>16.4.2.021</t>
  </si>
  <si>
    <t xml:space="preserve">Career Paths to Youth Labour Mobility  </t>
  </si>
  <si>
    <t>University of Agricultural Science and Veterenary Medicine, Bucharest, Romania</t>
  </si>
  <si>
    <t>Chamber of Commerce, Industry and Agriculture – Calarasi
ACCES ASSOCIATION – CALARASI</t>
  </si>
  <si>
    <t xml:space="preserve">University of Ruse “Angel Kanchev” –Silistra Subsidiary
BUSINESS INNOVATION CENTRE INNOBRIDGE </t>
  </si>
  <si>
    <t>16.4.2.076</t>
  </si>
  <si>
    <t>Development of the Joint Labour Market and labour mobility in the Construction field from the Romania-Bulgaria cross-border area</t>
  </si>
  <si>
    <t>Romanian Association for Electronic and Software Industry - Oltenia Subsidiary</t>
  </si>
  <si>
    <t xml:space="preserve">OLTENIA CONSTRUCT CLUSTER ASSOCIATION </t>
  </si>
  <si>
    <t>Vidin Chamber of Commerce and Industry
National Centre for Information Service - Pleven</t>
  </si>
  <si>
    <t>16.4.2.054</t>
  </si>
  <si>
    <t>United for a Common Labor Market: an integrated approach for labor mobility within the cross-border area between Romania and Bulgaria</t>
  </si>
  <si>
    <t>EMMA Foundation</t>
  </si>
  <si>
    <t>European Information Centre</t>
  </si>
  <si>
    <t>16.4.2.136</t>
  </si>
  <si>
    <t>Building a sustainable model and partner network to support employment and labour mobility in the cross border area Bulgaria-Romania</t>
  </si>
  <si>
    <t>Industrial Association - Veliko Tarnovo</t>
  </si>
  <si>
    <t>Constanta Chamber of Commerce, Industry, Navigation and Agriculture</t>
  </si>
  <si>
    <t>Bulgarian Industrial Association – union of the Bulgarian business</t>
  </si>
  <si>
    <t>16.4.2.067</t>
  </si>
  <si>
    <t>Danube Partnership for Mobility and Entrepreneurship</t>
  </si>
  <si>
    <t xml:space="preserve">CAMERA DE COMERT, INDUSTRIE SI AGRICULTURA MEHEDINTI </t>
  </si>
  <si>
    <t>Vidin Chamber of Commerce and Industry</t>
  </si>
  <si>
    <t>16.4.2.046</t>
  </si>
  <si>
    <t>Stimulation and increase of the employment and cross-border mobility in the cross-border region</t>
  </si>
  <si>
    <t xml:space="preserve">Municipality of Belene </t>
  </si>
  <si>
    <t>Calmatuiu Local Council
Consiliul Local Saelele</t>
  </si>
  <si>
    <t>16.4.2.023</t>
  </si>
  <si>
    <t>Cross-Border Partnership for Training and Labour mobility in the Juridical field</t>
  </si>
  <si>
    <t>Bar Association - Dolj</t>
  </si>
  <si>
    <t>Bar Association - Vidin</t>
  </si>
  <si>
    <t>16.4.2.077</t>
  </si>
  <si>
    <t>Cross-border Sustainable Employment Mix-Centres in the fields of information technologies, tourism and agriculture</t>
  </si>
  <si>
    <t xml:space="preserve">Cross Border Association E(quilibrum) Environment </t>
  </si>
  <si>
    <t xml:space="preserve">National Tourism Cluster “Bulgarian Guide” 
Regional Agribusiness Center-Vidin </t>
  </si>
  <si>
    <t>16.4.2.002</t>
  </si>
  <si>
    <t>Society for All Ages</t>
  </si>
  <si>
    <t>Crucea commune Hall</t>
  </si>
  <si>
    <t>Silistea commune Hall
Mihail Kogalniceanu commune Hall</t>
  </si>
  <si>
    <t>Youth Organization for European Silistra</t>
  </si>
  <si>
    <t>16.4.2.050</t>
  </si>
  <si>
    <t>CBC LABORLAB – Developing an integrated and inclusive labor market at cross-border level</t>
  </si>
  <si>
    <t>Chamber of Commerce, Industry and Agriculture Calarasi</t>
  </si>
  <si>
    <t>Romanian Association for Technology Transfer and Innovation – Mehedinti Subsidiary</t>
  </si>
  <si>
    <t>Ruse Chamber of Commerce and Industry
CHAMBER OF COMMERCE AND INDUSTRY VRATSA</t>
  </si>
  <si>
    <t>16.4.2.003</t>
  </si>
  <si>
    <t>Young Project Manager in CBC area</t>
  </si>
  <si>
    <t>Association for Initiative and Support for South-East Romania, Calarasi - AISSER</t>
  </si>
  <si>
    <t xml:space="preserve">Eurointegra Association 
Danube Alternative Association </t>
  </si>
  <si>
    <t>16.4.2.052</t>
  </si>
  <si>
    <t xml:space="preserve">Mobility of workers and unemployed upgrade </t>
  </si>
  <si>
    <t>Chamber of Commerce and Industry – Dobrich</t>
  </si>
  <si>
    <t>Constanta Chamber of Commerce, Industry, Shipping and Agriculture – CCINA Constanta</t>
  </si>
  <si>
    <t xml:space="preserve">NPO European Institute for Cultural Tourism EUREKA </t>
  </si>
  <si>
    <t>16.4.2.030</t>
  </si>
  <si>
    <t>Cross-border partnership for employment and labour mobility</t>
  </si>
  <si>
    <t xml:space="preserve">Bulgarian Small and Medium Enterprises Promotion Agency </t>
  </si>
  <si>
    <t>Local Employers’ Association for Small and Middle Enterprises (LEASME) Calafat</t>
  </si>
  <si>
    <t>16.4.2.001</t>
  </si>
  <si>
    <t>Advanced Competitiveness Through Improvement, Vision and Education</t>
  </si>
  <si>
    <t>Tuzla commune Hall</t>
  </si>
  <si>
    <t>Agigea commune Hall
Cumpana commune Hall</t>
  </si>
  <si>
    <t>16.4.2.070</t>
  </si>
  <si>
    <t>„Green Jobs Network“ - Promoting Ecotourism and Organic Agriculture as Innovative Mechanisms for employment and local sustainable development in the Rural areas in the  Romania-Bulgaria Cross-Border area</t>
  </si>
  <si>
    <t>Municipality of Lyaskovets</t>
  </si>
  <si>
    <t>Videle Local Council</t>
  </si>
  <si>
    <t>16.4.2.125</t>
  </si>
  <si>
    <t>Romanian Bulgarian Organic - Entrepreneurial Network</t>
  </si>
  <si>
    <t>Black Sea Centre of Excellence BSCE</t>
  </si>
  <si>
    <t>Mare Nostrum NGO</t>
  </si>
  <si>
    <t>16.4.2.013</t>
  </si>
  <si>
    <t>Heightened Information and Resources for Employability Development</t>
  </si>
  <si>
    <t>Triangulum Association, subsidiary</t>
  </si>
  <si>
    <t>Association Partners 2000</t>
  </si>
  <si>
    <t>NON-GOVERNMENT ORGANIZAITON "AGENCY FOR ECONOMIC DEVELOPMENT AND INVESTMENTS – SILISTRA”
Association for Cross-Border Cooperation and Development “Danube Dobrudja”</t>
  </si>
  <si>
    <t>16.4.2.088</t>
  </si>
  <si>
    <t>Improving the workforce mobility and employment in cultural and creative industries from the RO-BG cross-border area</t>
  </si>
  <si>
    <t xml:space="preserve">Forever for Europe Association </t>
  </si>
  <si>
    <t>BUSINESS INNOVATION CENTRE INNOBRIDGE</t>
  </si>
  <si>
    <t>16.4.2.038</t>
  </si>
  <si>
    <t>Encouraging labor mobility in field of sustainable tourism services</t>
  </si>
  <si>
    <t>“Badnina” Community Center</t>
  </si>
  <si>
    <t xml:space="preserve">The Civic Resource Centre </t>
  </si>
  <si>
    <t>16.4.2.015</t>
  </si>
  <si>
    <t>Entrepreneurship for Youth Labor Mobility</t>
  </si>
  <si>
    <t>Calarasi Chamber of Industry and Agriculture, Calarasi, Romania</t>
  </si>
  <si>
    <t>Economic College, Calarasi
Association Partners 2000</t>
  </si>
  <si>
    <t>Secondary Vocational School of Economics, Administration and Services  "Atanas Burov"
NGO ‘Paralel-Silistra’</t>
  </si>
  <si>
    <t>16.4.2.087</t>
  </si>
  <si>
    <t>A chance for development</t>
  </si>
  <si>
    <t xml:space="preserve">University of Craiova </t>
  </si>
  <si>
    <t>Regional Development Foundation 
D Tsenov Academy of Economics</t>
  </si>
  <si>
    <t>16.4.2.100</t>
  </si>
  <si>
    <t>Sommilabour</t>
  </si>
  <si>
    <t xml:space="preserve">National Wine Association </t>
  </si>
  <si>
    <t xml:space="preserve">Eurointegra Association </t>
  </si>
  <si>
    <t>16.4.2.074</t>
  </si>
  <si>
    <t>Active employment measures in the Border Cooperation Region Drobeta Turnu Severin - Vidin</t>
  </si>
  <si>
    <t>UAT VANJU MARE</t>
  </si>
  <si>
    <t>Active Society Association</t>
  </si>
  <si>
    <t>16.4.2.024</t>
  </si>
  <si>
    <t>New skills for job quality</t>
  </si>
  <si>
    <t>AGORA 2013 ASSOCIATION</t>
  </si>
  <si>
    <t>ECONYOUTH ASSOCIATION</t>
  </si>
  <si>
    <t>Witouth allocation available</t>
  </si>
  <si>
    <t>Total for Priority Axis 4</t>
  </si>
  <si>
    <t>* The ranking of the two applications that have same score of 60 points, were took in consideration the scores obtained during the evaluation process to the following criteria: 
1.  Criterion Q7 - Contribution to programme result indicators - 16.4.2.074 - 2 points and 16.4.2.024 - 0,5 points.
2. Criterion Q9 - Cross border impact - 16.4.2.074 - 2 points and 16.4.2.024 - 1 points contribution to the Programme indicators and cross border impact</t>
  </si>
  <si>
    <t xml:space="preserve">Priority Axis 5 - An effective region </t>
  </si>
  <si>
    <t>16.5.2.001</t>
  </si>
  <si>
    <t>Regional Network for Social Cohesion</t>
  </si>
  <si>
    <t xml:space="preserve">Free Youth Centre </t>
  </si>
  <si>
    <t>16.5.2.014</t>
  </si>
  <si>
    <t>Development of common database and legal framework for ships inspections for the common Bulgarian-Romanian stretch of the Danube river with interface to the national River Information Service (RIS)</t>
  </si>
  <si>
    <t>Executive Agency “Maritime Administration” - Ministry of Transport, Information Technology and Communications – (EAMA)</t>
  </si>
  <si>
    <t xml:space="preserve">ROMANIAN NAVAL AUTHORITY  </t>
  </si>
  <si>
    <t>16.5.2.009</t>
  </si>
  <si>
    <t>Danube Ecotourism</t>
  </si>
  <si>
    <t>Access For All Association</t>
  </si>
  <si>
    <t xml:space="preserve">National Authority for Tourism </t>
  </si>
  <si>
    <t>Ministry of Tourism 
Human Resources Development Agency</t>
  </si>
  <si>
    <t>16.5.2.094</t>
  </si>
  <si>
    <t>Innovative practices and services in education</t>
  </si>
  <si>
    <t>Hristo Smirnenski Primary School</t>
  </si>
  <si>
    <t>Adrian V. Radulescu School, Murfatlar</t>
  </si>
  <si>
    <t>16.5.2.061</t>
  </si>
  <si>
    <t>Coordinating and supporting the modernization of the public health services in Dolj - Vratsa</t>
  </si>
  <si>
    <t>DOLJ COUNTY represented by DOLJ COUNTY COUNCIL</t>
  </si>
  <si>
    <t>Clinical Emergency County Hospital Craiova</t>
  </si>
  <si>
    <t>Municipality of Kozloduy
Vratsa District Administration</t>
  </si>
  <si>
    <t>16.5.2.003</t>
  </si>
  <si>
    <t>“Collective” Education</t>
  </si>
  <si>
    <t>Eurointegra Association</t>
  </si>
  <si>
    <t>National College “Barbu Stirbei”
Economic College
Technical College “Stefan Bănulescu”</t>
  </si>
  <si>
    <t>16.5.2.033</t>
  </si>
  <si>
    <t>Developing a Common Approach to Education in Entrepreneurship at School</t>
  </si>
  <si>
    <t xml:space="preserve">First Elementary School “Nikola Yonkov Vaptsarov”, Berkovitsa, Montana District, Bulgaria </t>
  </si>
  <si>
    <t xml:space="preserve">Gimnasyum School „Zaharia Stancu”, Roșiori De Vede, Teleorman County, Romania </t>
  </si>
  <si>
    <t>Regional Inspectorate of Education – town of Montana</t>
  </si>
  <si>
    <t>16.5.2.065</t>
  </si>
  <si>
    <t>Cross Border Cooperation Mechanism in the Field of Social Assistance at multi-regional level Romania-Bulgaria</t>
  </si>
  <si>
    <t xml:space="preserve">County Agency for Payments and Social Inspection Constanta </t>
  </si>
  <si>
    <t>Agentia Judeteana pentru Plati si Inspectie Sociala Dolj 
Agenția Județeană pentru Plăți și Inspecție Socială Teleorman</t>
  </si>
  <si>
    <t>Agency for social assistance</t>
  </si>
  <si>
    <t>16.5.2.042</t>
  </si>
  <si>
    <t>Your Health Matter! - Modernization of the hospitals in Zimnicea and Svishtov</t>
  </si>
  <si>
    <t xml:space="preserve">Territorial Administrative Unit Zimnicea City </t>
  </si>
  <si>
    <t>Svishtov Municipality</t>
  </si>
  <si>
    <t>16.5.2.056</t>
  </si>
  <si>
    <t>Listen, Educate, Act and Read in a NETWORK</t>
  </si>
  <si>
    <t>Lumina commune Hall</t>
  </si>
  <si>
    <t>Ovidiu city Hall
Mihail Kogalniceanu commune Hall</t>
  </si>
  <si>
    <t>General Toshevo Municipality
Kavarna Municipality</t>
  </si>
  <si>
    <t>16.5.2.063</t>
  </si>
  <si>
    <t>BORDERLESS HEALTH THROUGH SPORT AND COOPERATION – UNITED IN THE BATTLE AGAINST DISEASES</t>
  </si>
  <si>
    <t>TERRITORIAL ADMINISTRATIVE UNIT, HARSOVA TOWN</t>
  </si>
  <si>
    <t>ROMANIAN OINA FEDERATION</t>
  </si>
  <si>
    <t>Municipality of Shabla</t>
  </si>
  <si>
    <t>16.5.2.011</t>
  </si>
  <si>
    <t>Network for smart cooperation of Black Sea communities in the cross- border region</t>
  </si>
  <si>
    <t>Municipality of Balchik</t>
  </si>
  <si>
    <t>Municipality of Navodari</t>
  </si>
  <si>
    <t>16.5.2.017</t>
  </si>
  <si>
    <t xml:space="preserve">Development of an information network to ease the cooperation between public authorities, NGOs, business and citizens in the cross-border region Bulgaria-Romania </t>
  </si>
  <si>
    <t>Business Support Centre for Small and Medium Enterprises – Ruse</t>
  </si>
  <si>
    <t>Eastern Danube Convention &amp;Visitors Bureau Association</t>
  </si>
  <si>
    <t>Regional administration - Ruse</t>
  </si>
  <si>
    <t>16.5.2.010</t>
  </si>
  <si>
    <t>CROSS-BORDER ADVANCED TRAINING PROGRAMME FOR GIURGIU COUNTY AND RUSE DISTRICT ADMINISTRATIONS</t>
  </si>
  <si>
    <t xml:space="preserve">Giurgiu County </t>
  </si>
  <si>
    <t xml:space="preserve">Ruse District administration </t>
  </si>
  <si>
    <t>16.5.2.054</t>
  </si>
  <si>
    <t>Coordination of joint policies and equipment investments in the field of education in the cross-border area</t>
  </si>
  <si>
    <t>School Inspectorate of Călăraşi County</t>
  </si>
  <si>
    <t>“Emilian Stanev” Secondary school
“Sv. Kliment Ohridski” High school of Mathematics and natural sciences
“Hristo Botev” Secondary School</t>
  </si>
  <si>
    <t>16.5.2.032</t>
  </si>
  <si>
    <t xml:space="preserve">CROSSBORDER PARTNERSHIP BETWEEN BOLINTIN VALE MUNICIPALITY AND STRAZHITSA MUNICIPALITY IN ORDER  TO IMPROVE DECISION-MAKING SYSTEM - ROWS OF BRIDGES AND GATES </t>
  </si>
  <si>
    <t>Municipality of Bolintin Vale</t>
  </si>
  <si>
    <t xml:space="preserve">Municipality of Strazhitsa </t>
  </si>
  <si>
    <t>16.5.2.050</t>
  </si>
  <si>
    <t>Improving the Capacity and Quality in Providing Emergency Medical Services and Qualified First-Aid in the Cross-border Region Calarasi-Silistra by creating a network of CBC</t>
  </si>
  <si>
    <t>Ambulance service of Calarasi</t>
  </si>
  <si>
    <t>Regional Health Inspectorate – RZI - Silistra
Center for Emergency Medical Care</t>
  </si>
  <si>
    <t>16.5.2.044</t>
  </si>
  <si>
    <t>Modernization of the health services within hospitals from Turnu Magurele and Nikopol</t>
  </si>
  <si>
    <t>Turnu Magurele City</t>
  </si>
  <si>
    <t>Nikopol Municipality</t>
  </si>
  <si>
    <t>16.5.2.015</t>
  </si>
  <si>
    <t>Improved coordination and Social policies between Municipality of Byala and commune Gradinari for Effective cross-border region</t>
  </si>
  <si>
    <t>Municipality of Byala</t>
  </si>
  <si>
    <t>Gradinari Commune</t>
  </si>
  <si>
    <t>16.5.2.012</t>
  </si>
  <si>
    <t>Better Administrative Capacity - Better tourism development</t>
  </si>
  <si>
    <t xml:space="preserve">Foundation “Sustainable development and prosperity” </t>
  </si>
  <si>
    <t xml:space="preserve">National Authority for Tourism 
ASSOCIATION PARTENERS I.R.S. 
National Institute for Research and Development in Tourism </t>
  </si>
  <si>
    <t>16.5.2.019</t>
  </si>
  <si>
    <t>Increasing the efficiency of municipal health care in the border region Berkovitsa – Bailesti</t>
  </si>
  <si>
    <t>Municipality Berkovitsa</t>
  </si>
  <si>
    <t>CITY HALL BĂILEȘTI</t>
  </si>
  <si>
    <t>Total for Priority Axis 5</t>
  </si>
  <si>
    <t>Total for Priority Axis 5 - projects with financial allocation available</t>
  </si>
  <si>
    <t>Total for Priority Axis 5 - projects without financial allocation available</t>
  </si>
  <si>
    <t>Total for Priority Axis 4 - projects with financial allocation available</t>
  </si>
  <si>
    <t>Total for Priority Axis 4 - projects without financial allocation available</t>
  </si>
  <si>
    <t>Total for Priority Axis 1 &amp; 2 &amp; 3 - projects without financial allocation available</t>
  </si>
  <si>
    <t>Total for Priority Axis 1 &amp; 2 &amp; 3  - projects with financial allocation available</t>
  </si>
  <si>
    <t>Total for Priority Axis 4 &amp; 5  - projects with financial allocation available</t>
  </si>
  <si>
    <t>Total for Priority Axis 4 &amp; 5 - projects without financial allocation available</t>
  </si>
  <si>
    <t>Total for Priority Axis 1 &amp; 2 &amp; 3 - selected  projects</t>
  </si>
  <si>
    <t>Total for Priority Axis 4 &amp; 5 -  selected projects</t>
  </si>
  <si>
    <t>33*</t>
  </si>
  <si>
    <t>34*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</si>
</sst>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000"/>
  </numFmts>
  <fonts count="1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name val="Arial"/>
      <family val="2"/>
      <charset val="238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Trebuchet MS"/>
      <family val="2"/>
    </font>
    <font>
      <sz val="11"/>
      <color rgb="FF9C0006"/>
      <name val="Trebuchet MS"/>
      <family val="2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0">
    <xf numFmtId="0" fontId="0" fillId="0" borderId="0" xfId="0"/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4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" fontId="2" fillId="3" borderId="2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/>
    </xf>
    <xf numFmtId="4" fontId="2" fillId="3" borderId="1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4" fontId="2" fillId="4" borderId="1" xfId="0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 wrapText="1"/>
    </xf>
    <xf numFmtId="4" fontId="3" fillId="4" borderId="2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0" fillId="0" borderId="1" xfId="0" applyBorder="1"/>
    <xf numFmtId="0" fontId="2" fillId="3" borderId="3" xfId="0" applyFont="1" applyFill="1" applyBorder="1"/>
    <xf numFmtId="165" fontId="0" fillId="0" borderId="0" xfId="0" applyNumberFormat="1"/>
    <xf numFmtId="0" fontId="0" fillId="3" borderId="12" xfId="0" applyFill="1" applyBorder="1"/>
    <xf numFmtId="4" fontId="2" fillId="3" borderId="15" xfId="0" applyNumberFormat="1" applyFont="1" applyFill="1" applyBorder="1" applyAlignment="1">
      <alignment horizontal="center" vertical="center" wrapText="1"/>
    </xf>
    <xf numFmtId="4" fontId="2" fillId="3" borderId="16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4" fontId="2" fillId="3" borderId="22" xfId="0" applyNumberFormat="1" applyFont="1" applyFill="1" applyBorder="1" applyAlignment="1">
      <alignment horizontal="right" vertical="center" wrapText="1"/>
    </xf>
    <xf numFmtId="4" fontId="3" fillId="3" borderId="2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4" fontId="3" fillId="0" borderId="23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/>
    </xf>
    <xf numFmtId="4" fontId="2" fillId="3" borderId="22" xfId="0" applyNumberFormat="1" applyFont="1" applyFill="1" applyBorder="1"/>
    <xf numFmtId="0" fontId="2" fillId="3" borderId="27" xfId="0" applyFont="1" applyFill="1" applyBorder="1"/>
    <xf numFmtId="0" fontId="2" fillId="3" borderId="20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2" fillId="3" borderId="25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right" vertical="center"/>
    </xf>
    <xf numFmtId="4" fontId="3" fillId="3" borderId="23" xfId="0" applyNumberFormat="1" applyFont="1" applyFill="1" applyBorder="1" applyAlignment="1">
      <alignment horizontal="right" vertical="center" wrapText="1"/>
    </xf>
    <xf numFmtId="0" fontId="2" fillId="3" borderId="22" xfId="0" applyFont="1" applyFill="1" applyBorder="1"/>
    <xf numFmtId="0" fontId="2" fillId="3" borderId="32" xfId="0" applyFont="1" applyFill="1" applyBorder="1" applyAlignment="1">
      <alignment horizontal="center"/>
    </xf>
    <xf numFmtId="4" fontId="2" fillId="3" borderId="33" xfId="0" applyNumberFormat="1" applyFont="1" applyFill="1" applyBorder="1"/>
    <xf numFmtId="0" fontId="2" fillId="3" borderId="34" xfId="0" applyFont="1" applyFill="1" applyBorder="1"/>
    <xf numFmtId="0" fontId="2" fillId="3" borderId="17" xfId="0" applyFont="1" applyFill="1" applyBorder="1"/>
    <xf numFmtId="0" fontId="3" fillId="0" borderId="35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" fontId="3" fillId="0" borderId="3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2" fillId="4" borderId="0" xfId="0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right" vertical="center" wrapText="1"/>
    </xf>
    <xf numFmtId="4" fontId="3" fillId="4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2" borderId="35" xfId="1" applyBorder="1" applyAlignment="1">
      <alignment horizontal="center" vertical="center" wrapText="1"/>
    </xf>
    <xf numFmtId="0" fontId="6" fillId="2" borderId="1" xfId="1" applyFont="1" applyBorder="1" applyAlignment="1">
      <alignment horizontal="center" vertical="center" wrapText="1"/>
    </xf>
    <xf numFmtId="2" fontId="6" fillId="2" borderId="1" xfId="1" applyNumberFormat="1" applyFont="1" applyBorder="1" applyAlignment="1">
      <alignment horizontal="center" vertical="center" wrapText="1"/>
    </xf>
    <xf numFmtId="3" fontId="6" fillId="2" borderId="1" xfId="1" applyNumberFormat="1" applyFont="1" applyBorder="1" applyAlignment="1">
      <alignment horizontal="center" vertical="center" wrapText="1"/>
    </xf>
    <xf numFmtId="4" fontId="6" fillId="2" borderId="1" xfId="1" applyNumberFormat="1" applyFont="1" applyBorder="1" applyAlignment="1">
      <alignment horizontal="right" vertical="center" wrapText="1"/>
    </xf>
    <xf numFmtId="4" fontId="6" fillId="2" borderId="36" xfId="1" applyNumberFormat="1" applyFont="1" applyBorder="1" applyAlignment="1">
      <alignment horizontal="center" vertical="center" wrapText="1"/>
    </xf>
    <xf numFmtId="0" fontId="7" fillId="3" borderId="0" xfId="0" applyFont="1" applyFill="1"/>
    <xf numFmtId="0" fontId="7" fillId="0" borderId="1" xfId="0" applyFont="1" applyBorder="1" applyAlignment="1">
      <alignment horizontal="center" vertical="center"/>
    </xf>
    <xf numFmtId="0" fontId="8" fillId="2" borderId="1" xfId="1" applyFont="1" applyBorder="1" applyAlignment="1">
      <alignment horizontal="center" vertical="center"/>
    </xf>
    <xf numFmtId="0" fontId="8" fillId="2" borderId="1" xfId="1" applyFont="1" applyBorder="1" applyAlignment="1">
      <alignment horizontal="center" vertical="center" wrapText="1"/>
    </xf>
    <xf numFmtId="3" fontId="8" fillId="2" borderId="1" xfId="1" applyNumberFormat="1" applyFont="1" applyBorder="1" applyAlignment="1">
      <alignment horizontal="center" vertical="center" wrapText="1"/>
    </xf>
    <xf numFmtId="4" fontId="8" fillId="2" borderId="1" xfId="1" applyNumberFormat="1" applyFont="1" applyBorder="1" applyAlignment="1">
      <alignment horizontal="right" vertical="center" wrapText="1"/>
    </xf>
    <xf numFmtId="4" fontId="8" fillId="2" borderId="1" xfId="1" applyNumberFormat="1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/>
    </xf>
    <xf numFmtId="0" fontId="3" fillId="3" borderId="1" xfId="0" applyFont="1" applyFill="1" applyBorder="1"/>
    <xf numFmtId="4" fontId="3" fillId="3" borderId="1" xfId="0" applyNumberFormat="1" applyFont="1" applyFill="1" applyBorder="1"/>
    <xf numFmtId="0" fontId="6" fillId="3" borderId="1" xfId="0" applyFont="1" applyFill="1" applyBorder="1"/>
    <xf numFmtId="4" fontId="6" fillId="3" borderId="1" xfId="0" applyNumberFormat="1" applyFont="1" applyFill="1" applyBorder="1"/>
    <xf numFmtId="0" fontId="3" fillId="3" borderId="1" xfId="0" applyFont="1" applyFill="1" applyBorder="1" applyAlignment="1"/>
    <xf numFmtId="4" fontId="3" fillId="3" borderId="1" xfId="0" applyNumberFormat="1" applyFont="1" applyFill="1" applyBorder="1" applyAlignment="1"/>
    <xf numFmtId="0" fontId="0" fillId="3" borderId="1" xfId="0" applyFill="1" applyBorder="1"/>
    <xf numFmtId="4" fontId="0" fillId="3" borderId="1" xfId="0" applyNumberForma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5" fillId="0" borderId="12" xfId="0" applyFont="1" applyBorder="1" applyAlignment="1">
      <alignment horizontal="left" vertical="top" wrapText="1"/>
    </xf>
    <xf numFmtId="0" fontId="7" fillId="0" borderId="35" xfId="0" applyFont="1" applyFill="1" applyBorder="1" applyAlignment="1">
      <alignment horizontal="center" vertical="center" wrapText="1"/>
    </xf>
    <xf numFmtId="4" fontId="0" fillId="0" borderId="1" xfId="1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3" fontId="0" fillId="0" borderId="1" xfId="1" applyNumberFormat="1" applyFont="1" applyFill="1" applyBorder="1" applyAlignment="1">
      <alignment horizontal="center" vertical="center" wrapText="1"/>
    </xf>
    <xf numFmtId="4" fontId="0" fillId="0" borderId="36" xfId="1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0" fontId="0" fillId="0" borderId="0" xfId="0" applyFont="1" applyFill="1"/>
    <xf numFmtId="0" fontId="7" fillId="3" borderId="28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7" fillId="3" borderId="37" xfId="0" applyFont="1" applyFill="1" applyBorder="1" applyAlignment="1">
      <alignment horizontal="center"/>
    </xf>
    <xf numFmtId="0" fontId="3" fillId="3" borderId="6" xfId="0" applyFont="1" applyFill="1" applyBorder="1" applyAlignment="1"/>
    <xf numFmtId="4" fontId="3" fillId="3" borderId="6" xfId="0" applyNumberFormat="1" applyFont="1" applyFill="1" applyBorder="1" applyAlignment="1"/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9" fillId="0" borderId="0" xfId="0" applyFont="1"/>
    <xf numFmtId="0" fontId="10" fillId="0" borderId="1" xfId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7"/>
  <sheetViews>
    <sheetView tabSelected="1" zoomScale="77" zoomScaleNormal="77" workbookViewId="0">
      <selection sqref="A1:A2"/>
    </sheetView>
  </sheetViews>
  <sheetFormatPr defaultRowHeight="14.4" x14ac:dyDescent="0.3"/>
  <cols>
    <col min="1" max="1" width="11.33203125" customWidth="1"/>
    <col min="2" max="2" width="20.33203125" customWidth="1"/>
    <col min="3" max="3" width="49.109375" customWidth="1"/>
    <col min="4" max="4" width="26.5546875" customWidth="1"/>
    <col min="5" max="5" width="26" customWidth="1"/>
    <col min="6" max="6" width="24.88671875" customWidth="1"/>
    <col min="7" max="7" width="15.5546875" customWidth="1"/>
    <col min="8" max="8" width="18.44140625" customWidth="1"/>
    <col min="9" max="9" width="20.6640625" customWidth="1"/>
    <col min="10" max="10" width="19.44140625" hidden="1" customWidth="1"/>
    <col min="11" max="11" width="25.109375" customWidth="1"/>
    <col min="12" max="12" width="9.33203125" hidden="1" customWidth="1"/>
    <col min="13" max="13" width="24" hidden="1" customWidth="1"/>
    <col min="14" max="14" width="0.44140625" hidden="1" customWidth="1"/>
    <col min="15" max="15" width="22.109375" customWidth="1"/>
    <col min="16" max="16" width="17.5546875" hidden="1" customWidth="1"/>
    <col min="17" max="17" width="18.44140625" customWidth="1"/>
    <col min="18" max="18" width="13.33203125" hidden="1" customWidth="1"/>
    <col min="19" max="19" width="21.109375" style="35" customWidth="1"/>
    <col min="20" max="20" width="19.5546875" hidden="1" customWidth="1"/>
    <col min="21" max="21" width="0" hidden="1" customWidth="1"/>
    <col min="22" max="22" width="24.109375" customWidth="1"/>
    <col min="23" max="23" width="14" bestFit="1" customWidth="1"/>
    <col min="257" max="257" width="11.33203125" customWidth="1"/>
    <col min="258" max="258" width="20.33203125" customWidth="1"/>
    <col min="259" max="259" width="49.109375" customWidth="1"/>
    <col min="260" max="260" width="26.5546875" customWidth="1"/>
    <col min="261" max="261" width="26" customWidth="1"/>
    <col min="262" max="262" width="24.88671875" customWidth="1"/>
    <col min="263" max="263" width="15.5546875" customWidth="1"/>
    <col min="264" max="264" width="18.44140625" customWidth="1"/>
    <col min="265" max="265" width="20.6640625" customWidth="1"/>
    <col min="266" max="266" width="0" hidden="1" customWidth="1"/>
    <col min="267" max="267" width="25.109375" customWidth="1"/>
    <col min="268" max="270" width="0" hidden="1" customWidth="1"/>
    <col min="271" max="271" width="22.109375" customWidth="1"/>
    <col min="272" max="272" width="0" hidden="1" customWidth="1"/>
    <col min="273" max="273" width="18.44140625" customWidth="1"/>
    <col min="274" max="274" width="0" hidden="1" customWidth="1"/>
    <col min="275" max="275" width="21.109375" customWidth="1"/>
    <col min="276" max="277" width="0" hidden="1" customWidth="1"/>
    <col min="278" max="278" width="24.109375" customWidth="1"/>
    <col min="279" max="279" width="14" bestFit="1" customWidth="1"/>
    <col min="513" max="513" width="11.33203125" customWidth="1"/>
    <col min="514" max="514" width="20.33203125" customWidth="1"/>
    <col min="515" max="515" width="49.109375" customWidth="1"/>
    <col min="516" max="516" width="26.5546875" customWidth="1"/>
    <col min="517" max="517" width="26" customWidth="1"/>
    <col min="518" max="518" width="24.88671875" customWidth="1"/>
    <col min="519" max="519" width="15.5546875" customWidth="1"/>
    <col min="520" max="520" width="18.44140625" customWidth="1"/>
    <col min="521" max="521" width="20.6640625" customWidth="1"/>
    <col min="522" max="522" width="0" hidden="1" customWidth="1"/>
    <col min="523" max="523" width="25.109375" customWidth="1"/>
    <col min="524" max="526" width="0" hidden="1" customWidth="1"/>
    <col min="527" max="527" width="22.109375" customWidth="1"/>
    <col min="528" max="528" width="0" hidden="1" customWidth="1"/>
    <col min="529" max="529" width="18.44140625" customWidth="1"/>
    <col min="530" max="530" width="0" hidden="1" customWidth="1"/>
    <col min="531" max="531" width="21.109375" customWidth="1"/>
    <col min="532" max="533" width="0" hidden="1" customWidth="1"/>
    <col min="534" max="534" width="24.109375" customWidth="1"/>
    <col min="535" max="535" width="14" bestFit="1" customWidth="1"/>
    <col min="769" max="769" width="11.33203125" customWidth="1"/>
    <col min="770" max="770" width="20.33203125" customWidth="1"/>
    <col min="771" max="771" width="49.109375" customWidth="1"/>
    <col min="772" max="772" width="26.5546875" customWidth="1"/>
    <col min="773" max="773" width="26" customWidth="1"/>
    <col min="774" max="774" width="24.88671875" customWidth="1"/>
    <col min="775" max="775" width="15.5546875" customWidth="1"/>
    <col min="776" max="776" width="18.44140625" customWidth="1"/>
    <col min="777" max="777" width="20.6640625" customWidth="1"/>
    <col min="778" max="778" width="0" hidden="1" customWidth="1"/>
    <col min="779" max="779" width="25.109375" customWidth="1"/>
    <col min="780" max="782" width="0" hidden="1" customWidth="1"/>
    <col min="783" max="783" width="22.109375" customWidth="1"/>
    <col min="784" max="784" width="0" hidden="1" customWidth="1"/>
    <col min="785" max="785" width="18.44140625" customWidth="1"/>
    <col min="786" max="786" width="0" hidden="1" customWidth="1"/>
    <col min="787" max="787" width="21.109375" customWidth="1"/>
    <col min="788" max="789" width="0" hidden="1" customWidth="1"/>
    <col min="790" max="790" width="24.109375" customWidth="1"/>
    <col min="791" max="791" width="14" bestFit="1" customWidth="1"/>
    <col min="1025" max="1025" width="11.33203125" customWidth="1"/>
    <col min="1026" max="1026" width="20.33203125" customWidth="1"/>
    <col min="1027" max="1027" width="49.109375" customWidth="1"/>
    <col min="1028" max="1028" width="26.5546875" customWidth="1"/>
    <col min="1029" max="1029" width="26" customWidth="1"/>
    <col min="1030" max="1030" width="24.88671875" customWidth="1"/>
    <col min="1031" max="1031" width="15.5546875" customWidth="1"/>
    <col min="1032" max="1032" width="18.44140625" customWidth="1"/>
    <col min="1033" max="1033" width="20.6640625" customWidth="1"/>
    <col min="1034" max="1034" width="0" hidden="1" customWidth="1"/>
    <col min="1035" max="1035" width="25.109375" customWidth="1"/>
    <col min="1036" max="1038" width="0" hidden="1" customWidth="1"/>
    <col min="1039" max="1039" width="22.109375" customWidth="1"/>
    <col min="1040" max="1040" width="0" hidden="1" customWidth="1"/>
    <col min="1041" max="1041" width="18.44140625" customWidth="1"/>
    <col min="1042" max="1042" width="0" hidden="1" customWidth="1"/>
    <col min="1043" max="1043" width="21.109375" customWidth="1"/>
    <col min="1044" max="1045" width="0" hidden="1" customWidth="1"/>
    <col min="1046" max="1046" width="24.109375" customWidth="1"/>
    <col min="1047" max="1047" width="14" bestFit="1" customWidth="1"/>
    <col min="1281" max="1281" width="11.33203125" customWidth="1"/>
    <col min="1282" max="1282" width="20.33203125" customWidth="1"/>
    <col min="1283" max="1283" width="49.109375" customWidth="1"/>
    <col min="1284" max="1284" width="26.5546875" customWidth="1"/>
    <col min="1285" max="1285" width="26" customWidth="1"/>
    <col min="1286" max="1286" width="24.88671875" customWidth="1"/>
    <col min="1287" max="1287" width="15.5546875" customWidth="1"/>
    <col min="1288" max="1288" width="18.44140625" customWidth="1"/>
    <col min="1289" max="1289" width="20.6640625" customWidth="1"/>
    <col min="1290" max="1290" width="0" hidden="1" customWidth="1"/>
    <col min="1291" max="1291" width="25.109375" customWidth="1"/>
    <col min="1292" max="1294" width="0" hidden="1" customWidth="1"/>
    <col min="1295" max="1295" width="22.109375" customWidth="1"/>
    <col min="1296" max="1296" width="0" hidden="1" customWidth="1"/>
    <col min="1297" max="1297" width="18.44140625" customWidth="1"/>
    <col min="1298" max="1298" width="0" hidden="1" customWidth="1"/>
    <col min="1299" max="1299" width="21.109375" customWidth="1"/>
    <col min="1300" max="1301" width="0" hidden="1" customWidth="1"/>
    <col min="1302" max="1302" width="24.109375" customWidth="1"/>
    <col min="1303" max="1303" width="14" bestFit="1" customWidth="1"/>
    <col min="1537" max="1537" width="11.33203125" customWidth="1"/>
    <col min="1538" max="1538" width="20.33203125" customWidth="1"/>
    <col min="1539" max="1539" width="49.109375" customWidth="1"/>
    <col min="1540" max="1540" width="26.5546875" customWidth="1"/>
    <col min="1541" max="1541" width="26" customWidth="1"/>
    <col min="1542" max="1542" width="24.88671875" customWidth="1"/>
    <col min="1543" max="1543" width="15.5546875" customWidth="1"/>
    <col min="1544" max="1544" width="18.44140625" customWidth="1"/>
    <col min="1545" max="1545" width="20.6640625" customWidth="1"/>
    <col min="1546" max="1546" width="0" hidden="1" customWidth="1"/>
    <col min="1547" max="1547" width="25.109375" customWidth="1"/>
    <col min="1548" max="1550" width="0" hidden="1" customWidth="1"/>
    <col min="1551" max="1551" width="22.109375" customWidth="1"/>
    <col min="1552" max="1552" width="0" hidden="1" customWidth="1"/>
    <col min="1553" max="1553" width="18.44140625" customWidth="1"/>
    <col min="1554" max="1554" width="0" hidden="1" customWidth="1"/>
    <col min="1555" max="1555" width="21.109375" customWidth="1"/>
    <col min="1556" max="1557" width="0" hidden="1" customWidth="1"/>
    <col min="1558" max="1558" width="24.109375" customWidth="1"/>
    <col min="1559" max="1559" width="14" bestFit="1" customWidth="1"/>
    <col min="1793" max="1793" width="11.33203125" customWidth="1"/>
    <col min="1794" max="1794" width="20.33203125" customWidth="1"/>
    <col min="1795" max="1795" width="49.109375" customWidth="1"/>
    <col min="1796" max="1796" width="26.5546875" customWidth="1"/>
    <col min="1797" max="1797" width="26" customWidth="1"/>
    <col min="1798" max="1798" width="24.88671875" customWidth="1"/>
    <col min="1799" max="1799" width="15.5546875" customWidth="1"/>
    <col min="1800" max="1800" width="18.44140625" customWidth="1"/>
    <col min="1801" max="1801" width="20.6640625" customWidth="1"/>
    <col min="1802" max="1802" width="0" hidden="1" customWidth="1"/>
    <col min="1803" max="1803" width="25.109375" customWidth="1"/>
    <col min="1804" max="1806" width="0" hidden="1" customWidth="1"/>
    <col min="1807" max="1807" width="22.109375" customWidth="1"/>
    <col min="1808" max="1808" width="0" hidden="1" customWidth="1"/>
    <col min="1809" max="1809" width="18.44140625" customWidth="1"/>
    <col min="1810" max="1810" width="0" hidden="1" customWidth="1"/>
    <col min="1811" max="1811" width="21.109375" customWidth="1"/>
    <col min="1812" max="1813" width="0" hidden="1" customWidth="1"/>
    <col min="1814" max="1814" width="24.109375" customWidth="1"/>
    <col min="1815" max="1815" width="14" bestFit="1" customWidth="1"/>
    <col min="2049" max="2049" width="11.33203125" customWidth="1"/>
    <col min="2050" max="2050" width="20.33203125" customWidth="1"/>
    <col min="2051" max="2051" width="49.109375" customWidth="1"/>
    <col min="2052" max="2052" width="26.5546875" customWidth="1"/>
    <col min="2053" max="2053" width="26" customWidth="1"/>
    <col min="2054" max="2054" width="24.88671875" customWidth="1"/>
    <col min="2055" max="2055" width="15.5546875" customWidth="1"/>
    <col min="2056" max="2056" width="18.44140625" customWidth="1"/>
    <col min="2057" max="2057" width="20.6640625" customWidth="1"/>
    <col min="2058" max="2058" width="0" hidden="1" customWidth="1"/>
    <col min="2059" max="2059" width="25.109375" customWidth="1"/>
    <col min="2060" max="2062" width="0" hidden="1" customWidth="1"/>
    <col min="2063" max="2063" width="22.109375" customWidth="1"/>
    <col min="2064" max="2064" width="0" hidden="1" customWidth="1"/>
    <col min="2065" max="2065" width="18.44140625" customWidth="1"/>
    <col min="2066" max="2066" width="0" hidden="1" customWidth="1"/>
    <col min="2067" max="2067" width="21.109375" customWidth="1"/>
    <col min="2068" max="2069" width="0" hidden="1" customWidth="1"/>
    <col min="2070" max="2070" width="24.109375" customWidth="1"/>
    <col min="2071" max="2071" width="14" bestFit="1" customWidth="1"/>
    <col min="2305" max="2305" width="11.33203125" customWidth="1"/>
    <col min="2306" max="2306" width="20.33203125" customWidth="1"/>
    <col min="2307" max="2307" width="49.109375" customWidth="1"/>
    <col min="2308" max="2308" width="26.5546875" customWidth="1"/>
    <col min="2309" max="2309" width="26" customWidth="1"/>
    <col min="2310" max="2310" width="24.88671875" customWidth="1"/>
    <col min="2311" max="2311" width="15.5546875" customWidth="1"/>
    <col min="2312" max="2312" width="18.44140625" customWidth="1"/>
    <col min="2313" max="2313" width="20.6640625" customWidth="1"/>
    <col min="2314" max="2314" width="0" hidden="1" customWidth="1"/>
    <col min="2315" max="2315" width="25.109375" customWidth="1"/>
    <col min="2316" max="2318" width="0" hidden="1" customWidth="1"/>
    <col min="2319" max="2319" width="22.109375" customWidth="1"/>
    <col min="2320" max="2320" width="0" hidden="1" customWidth="1"/>
    <col min="2321" max="2321" width="18.44140625" customWidth="1"/>
    <col min="2322" max="2322" width="0" hidden="1" customWidth="1"/>
    <col min="2323" max="2323" width="21.109375" customWidth="1"/>
    <col min="2324" max="2325" width="0" hidden="1" customWidth="1"/>
    <col min="2326" max="2326" width="24.109375" customWidth="1"/>
    <col min="2327" max="2327" width="14" bestFit="1" customWidth="1"/>
    <col min="2561" max="2561" width="11.33203125" customWidth="1"/>
    <col min="2562" max="2562" width="20.33203125" customWidth="1"/>
    <col min="2563" max="2563" width="49.109375" customWidth="1"/>
    <col min="2564" max="2564" width="26.5546875" customWidth="1"/>
    <col min="2565" max="2565" width="26" customWidth="1"/>
    <col min="2566" max="2566" width="24.88671875" customWidth="1"/>
    <col min="2567" max="2567" width="15.5546875" customWidth="1"/>
    <col min="2568" max="2568" width="18.44140625" customWidth="1"/>
    <col min="2569" max="2569" width="20.6640625" customWidth="1"/>
    <col min="2570" max="2570" width="0" hidden="1" customWidth="1"/>
    <col min="2571" max="2571" width="25.109375" customWidth="1"/>
    <col min="2572" max="2574" width="0" hidden="1" customWidth="1"/>
    <col min="2575" max="2575" width="22.109375" customWidth="1"/>
    <col min="2576" max="2576" width="0" hidden="1" customWidth="1"/>
    <col min="2577" max="2577" width="18.44140625" customWidth="1"/>
    <col min="2578" max="2578" width="0" hidden="1" customWidth="1"/>
    <col min="2579" max="2579" width="21.109375" customWidth="1"/>
    <col min="2580" max="2581" width="0" hidden="1" customWidth="1"/>
    <col min="2582" max="2582" width="24.109375" customWidth="1"/>
    <col min="2583" max="2583" width="14" bestFit="1" customWidth="1"/>
    <col min="2817" max="2817" width="11.33203125" customWidth="1"/>
    <col min="2818" max="2818" width="20.33203125" customWidth="1"/>
    <col min="2819" max="2819" width="49.109375" customWidth="1"/>
    <col min="2820" max="2820" width="26.5546875" customWidth="1"/>
    <col min="2821" max="2821" width="26" customWidth="1"/>
    <col min="2822" max="2822" width="24.88671875" customWidth="1"/>
    <col min="2823" max="2823" width="15.5546875" customWidth="1"/>
    <col min="2824" max="2824" width="18.44140625" customWidth="1"/>
    <col min="2825" max="2825" width="20.6640625" customWidth="1"/>
    <col min="2826" max="2826" width="0" hidden="1" customWidth="1"/>
    <col min="2827" max="2827" width="25.109375" customWidth="1"/>
    <col min="2828" max="2830" width="0" hidden="1" customWidth="1"/>
    <col min="2831" max="2831" width="22.109375" customWidth="1"/>
    <col min="2832" max="2832" width="0" hidden="1" customWidth="1"/>
    <col min="2833" max="2833" width="18.44140625" customWidth="1"/>
    <col min="2834" max="2834" width="0" hidden="1" customWidth="1"/>
    <col min="2835" max="2835" width="21.109375" customWidth="1"/>
    <col min="2836" max="2837" width="0" hidden="1" customWidth="1"/>
    <col min="2838" max="2838" width="24.109375" customWidth="1"/>
    <col min="2839" max="2839" width="14" bestFit="1" customWidth="1"/>
    <col min="3073" max="3073" width="11.33203125" customWidth="1"/>
    <col min="3074" max="3074" width="20.33203125" customWidth="1"/>
    <col min="3075" max="3075" width="49.109375" customWidth="1"/>
    <col min="3076" max="3076" width="26.5546875" customWidth="1"/>
    <col min="3077" max="3077" width="26" customWidth="1"/>
    <col min="3078" max="3078" width="24.88671875" customWidth="1"/>
    <col min="3079" max="3079" width="15.5546875" customWidth="1"/>
    <col min="3080" max="3080" width="18.44140625" customWidth="1"/>
    <col min="3081" max="3081" width="20.6640625" customWidth="1"/>
    <col min="3082" max="3082" width="0" hidden="1" customWidth="1"/>
    <col min="3083" max="3083" width="25.109375" customWidth="1"/>
    <col min="3084" max="3086" width="0" hidden="1" customWidth="1"/>
    <col min="3087" max="3087" width="22.109375" customWidth="1"/>
    <col min="3088" max="3088" width="0" hidden="1" customWidth="1"/>
    <col min="3089" max="3089" width="18.44140625" customWidth="1"/>
    <col min="3090" max="3090" width="0" hidden="1" customWidth="1"/>
    <col min="3091" max="3091" width="21.109375" customWidth="1"/>
    <col min="3092" max="3093" width="0" hidden="1" customWidth="1"/>
    <col min="3094" max="3094" width="24.109375" customWidth="1"/>
    <col min="3095" max="3095" width="14" bestFit="1" customWidth="1"/>
    <col min="3329" max="3329" width="11.33203125" customWidth="1"/>
    <col min="3330" max="3330" width="20.33203125" customWidth="1"/>
    <col min="3331" max="3331" width="49.109375" customWidth="1"/>
    <col min="3332" max="3332" width="26.5546875" customWidth="1"/>
    <col min="3333" max="3333" width="26" customWidth="1"/>
    <col min="3334" max="3334" width="24.88671875" customWidth="1"/>
    <col min="3335" max="3335" width="15.5546875" customWidth="1"/>
    <col min="3336" max="3336" width="18.44140625" customWidth="1"/>
    <col min="3337" max="3337" width="20.6640625" customWidth="1"/>
    <col min="3338" max="3338" width="0" hidden="1" customWidth="1"/>
    <col min="3339" max="3339" width="25.109375" customWidth="1"/>
    <col min="3340" max="3342" width="0" hidden="1" customWidth="1"/>
    <col min="3343" max="3343" width="22.109375" customWidth="1"/>
    <col min="3344" max="3344" width="0" hidden="1" customWidth="1"/>
    <col min="3345" max="3345" width="18.44140625" customWidth="1"/>
    <col min="3346" max="3346" width="0" hidden="1" customWidth="1"/>
    <col min="3347" max="3347" width="21.109375" customWidth="1"/>
    <col min="3348" max="3349" width="0" hidden="1" customWidth="1"/>
    <col min="3350" max="3350" width="24.109375" customWidth="1"/>
    <col min="3351" max="3351" width="14" bestFit="1" customWidth="1"/>
    <col min="3585" max="3585" width="11.33203125" customWidth="1"/>
    <col min="3586" max="3586" width="20.33203125" customWidth="1"/>
    <col min="3587" max="3587" width="49.109375" customWidth="1"/>
    <col min="3588" max="3588" width="26.5546875" customWidth="1"/>
    <col min="3589" max="3589" width="26" customWidth="1"/>
    <col min="3590" max="3590" width="24.88671875" customWidth="1"/>
    <col min="3591" max="3591" width="15.5546875" customWidth="1"/>
    <col min="3592" max="3592" width="18.44140625" customWidth="1"/>
    <col min="3593" max="3593" width="20.6640625" customWidth="1"/>
    <col min="3594" max="3594" width="0" hidden="1" customWidth="1"/>
    <col min="3595" max="3595" width="25.109375" customWidth="1"/>
    <col min="3596" max="3598" width="0" hidden="1" customWidth="1"/>
    <col min="3599" max="3599" width="22.109375" customWidth="1"/>
    <col min="3600" max="3600" width="0" hidden="1" customWidth="1"/>
    <col min="3601" max="3601" width="18.44140625" customWidth="1"/>
    <col min="3602" max="3602" width="0" hidden="1" customWidth="1"/>
    <col min="3603" max="3603" width="21.109375" customWidth="1"/>
    <col min="3604" max="3605" width="0" hidden="1" customWidth="1"/>
    <col min="3606" max="3606" width="24.109375" customWidth="1"/>
    <col min="3607" max="3607" width="14" bestFit="1" customWidth="1"/>
    <col min="3841" max="3841" width="11.33203125" customWidth="1"/>
    <col min="3842" max="3842" width="20.33203125" customWidth="1"/>
    <col min="3843" max="3843" width="49.109375" customWidth="1"/>
    <col min="3844" max="3844" width="26.5546875" customWidth="1"/>
    <col min="3845" max="3845" width="26" customWidth="1"/>
    <col min="3846" max="3846" width="24.88671875" customWidth="1"/>
    <col min="3847" max="3847" width="15.5546875" customWidth="1"/>
    <col min="3848" max="3848" width="18.44140625" customWidth="1"/>
    <col min="3849" max="3849" width="20.6640625" customWidth="1"/>
    <col min="3850" max="3850" width="0" hidden="1" customWidth="1"/>
    <col min="3851" max="3851" width="25.109375" customWidth="1"/>
    <col min="3852" max="3854" width="0" hidden="1" customWidth="1"/>
    <col min="3855" max="3855" width="22.109375" customWidth="1"/>
    <col min="3856" max="3856" width="0" hidden="1" customWidth="1"/>
    <col min="3857" max="3857" width="18.44140625" customWidth="1"/>
    <col min="3858" max="3858" width="0" hidden="1" customWidth="1"/>
    <col min="3859" max="3859" width="21.109375" customWidth="1"/>
    <col min="3860" max="3861" width="0" hidden="1" customWidth="1"/>
    <col min="3862" max="3862" width="24.109375" customWidth="1"/>
    <col min="3863" max="3863" width="14" bestFit="1" customWidth="1"/>
    <col min="4097" max="4097" width="11.33203125" customWidth="1"/>
    <col min="4098" max="4098" width="20.33203125" customWidth="1"/>
    <col min="4099" max="4099" width="49.109375" customWidth="1"/>
    <col min="4100" max="4100" width="26.5546875" customWidth="1"/>
    <col min="4101" max="4101" width="26" customWidth="1"/>
    <col min="4102" max="4102" width="24.88671875" customWidth="1"/>
    <col min="4103" max="4103" width="15.5546875" customWidth="1"/>
    <col min="4104" max="4104" width="18.44140625" customWidth="1"/>
    <col min="4105" max="4105" width="20.6640625" customWidth="1"/>
    <col min="4106" max="4106" width="0" hidden="1" customWidth="1"/>
    <col min="4107" max="4107" width="25.109375" customWidth="1"/>
    <col min="4108" max="4110" width="0" hidden="1" customWidth="1"/>
    <col min="4111" max="4111" width="22.109375" customWidth="1"/>
    <col min="4112" max="4112" width="0" hidden="1" customWidth="1"/>
    <col min="4113" max="4113" width="18.44140625" customWidth="1"/>
    <col min="4114" max="4114" width="0" hidden="1" customWidth="1"/>
    <col min="4115" max="4115" width="21.109375" customWidth="1"/>
    <col min="4116" max="4117" width="0" hidden="1" customWidth="1"/>
    <col min="4118" max="4118" width="24.109375" customWidth="1"/>
    <col min="4119" max="4119" width="14" bestFit="1" customWidth="1"/>
    <col min="4353" max="4353" width="11.33203125" customWidth="1"/>
    <col min="4354" max="4354" width="20.33203125" customWidth="1"/>
    <col min="4355" max="4355" width="49.109375" customWidth="1"/>
    <col min="4356" max="4356" width="26.5546875" customWidth="1"/>
    <col min="4357" max="4357" width="26" customWidth="1"/>
    <col min="4358" max="4358" width="24.88671875" customWidth="1"/>
    <col min="4359" max="4359" width="15.5546875" customWidth="1"/>
    <col min="4360" max="4360" width="18.44140625" customWidth="1"/>
    <col min="4361" max="4361" width="20.6640625" customWidth="1"/>
    <col min="4362" max="4362" width="0" hidden="1" customWidth="1"/>
    <col min="4363" max="4363" width="25.109375" customWidth="1"/>
    <col min="4364" max="4366" width="0" hidden="1" customWidth="1"/>
    <col min="4367" max="4367" width="22.109375" customWidth="1"/>
    <col min="4368" max="4368" width="0" hidden="1" customWidth="1"/>
    <col min="4369" max="4369" width="18.44140625" customWidth="1"/>
    <col min="4370" max="4370" width="0" hidden="1" customWidth="1"/>
    <col min="4371" max="4371" width="21.109375" customWidth="1"/>
    <col min="4372" max="4373" width="0" hidden="1" customWidth="1"/>
    <col min="4374" max="4374" width="24.109375" customWidth="1"/>
    <col min="4375" max="4375" width="14" bestFit="1" customWidth="1"/>
    <col min="4609" max="4609" width="11.33203125" customWidth="1"/>
    <col min="4610" max="4610" width="20.33203125" customWidth="1"/>
    <col min="4611" max="4611" width="49.109375" customWidth="1"/>
    <col min="4612" max="4612" width="26.5546875" customWidth="1"/>
    <col min="4613" max="4613" width="26" customWidth="1"/>
    <col min="4614" max="4614" width="24.88671875" customWidth="1"/>
    <col min="4615" max="4615" width="15.5546875" customWidth="1"/>
    <col min="4616" max="4616" width="18.44140625" customWidth="1"/>
    <col min="4617" max="4617" width="20.6640625" customWidth="1"/>
    <col min="4618" max="4618" width="0" hidden="1" customWidth="1"/>
    <col min="4619" max="4619" width="25.109375" customWidth="1"/>
    <col min="4620" max="4622" width="0" hidden="1" customWidth="1"/>
    <col min="4623" max="4623" width="22.109375" customWidth="1"/>
    <col min="4624" max="4624" width="0" hidden="1" customWidth="1"/>
    <col min="4625" max="4625" width="18.44140625" customWidth="1"/>
    <col min="4626" max="4626" width="0" hidden="1" customWidth="1"/>
    <col min="4627" max="4627" width="21.109375" customWidth="1"/>
    <col min="4628" max="4629" width="0" hidden="1" customWidth="1"/>
    <col min="4630" max="4630" width="24.109375" customWidth="1"/>
    <col min="4631" max="4631" width="14" bestFit="1" customWidth="1"/>
    <col min="4865" max="4865" width="11.33203125" customWidth="1"/>
    <col min="4866" max="4866" width="20.33203125" customWidth="1"/>
    <col min="4867" max="4867" width="49.109375" customWidth="1"/>
    <col min="4868" max="4868" width="26.5546875" customWidth="1"/>
    <col min="4869" max="4869" width="26" customWidth="1"/>
    <col min="4870" max="4870" width="24.88671875" customWidth="1"/>
    <col min="4871" max="4871" width="15.5546875" customWidth="1"/>
    <col min="4872" max="4872" width="18.44140625" customWidth="1"/>
    <col min="4873" max="4873" width="20.6640625" customWidth="1"/>
    <col min="4874" max="4874" width="0" hidden="1" customWidth="1"/>
    <col min="4875" max="4875" width="25.109375" customWidth="1"/>
    <col min="4876" max="4878" width="0" hidden="1" customWidth="1"/>
    <col min="4879" max="4879" width="22.109375" customWidth="1"/>
    <col min="4880" max="4880" width="0" hidden="1" customWidth="1"/>
    <col min="4881" max="4881" width="18.44140625" customWidth="1"/>
    <col min="4882" max="4882" width="0" hidden="1" customWidth="1"/>
    <col min="4883" max="4883" width="21.109375" customWidth="1"/>
    <col min="4884" max="4885" width="0" hidden="1" customWidth="1"/>
    <col min="4886" max="4886" width="24.109375" customWidth="1"/>
    <col min="4887" max="4887" width="14" bestFit="1" customWidth="1"/>
    <col min="5121" max="5121" width="11.33203125" customWidth="1"/>
    <col min="5122" max="5122" width="20.33203125" customWidth="1"/>
    <col min="5123" max="5123" width="49.109375" customWidth="1"/>
    <col min="5124" max="5124" width="26.5546875" customWidth="1"/>
    <col min="5125" max="5125" width="26" customWidth="1"/>
    <col min="5126" max="5126" width="24.88671875" customWidth="1"/>
    <col min="5127" max="5127" width="15.5546875" customWidth="1"/>
    <col min="5128" max="5128" width="18.44140625" customWidth="1"/>
    <col min="5129" max="5129" width="20.6640625" customWidth="1"/>
    <col min="5130" max="5130" width="0" hidden="1" customWidth="1"/>
    <col min="5131" max="5131" width="25.109375" customWidth="1"/>
    <col min="5132" max="5134" width="0" hidden="1" customWidth="1"/>
    <col min="5135" max="5135" width="22.109375" customWidth="1"/>
    <col min="5136" max="5136" width="0" hidden="1" customWidth="1"/>
    <col min="5137" max="5137" width="18.44140625" customWidth="1"/>
    <col min="5138" max="5138" width="0" hidden="1" customWidth="1"/>
    <col min="5139" max="5139" width="21.109375" customWidth="1"/>
    <col min="5140" max="5141" width="0" hidden="1" customWidth="1"/>
    <col min="5142" max="5142" width="24.109375" customWidth="1"/>
    <col min="5143" max="5143" width="14" bestFit="1" customWidth="1"/>
    <col min="5377" max="5377" width="11.33203125" customWidth="1"/>
    <col min="5378" max="5378" width="20.33203125" customWidth="1"/>
    <col min="5379" max="5379" width="49.109375" customWidth="1"/>
    <col min="5380" max="5380" width="26.5546875" customWidth="1"/>
    <col min="5381" max="5381" width="26" customWidth="1"/>
    <col min="5382" max="5382" width="24.88671875" customWidth="1"/>
    <col min="5383" max="5383" width="15.5546875" customWidth="1"/>
    <col min="5384" max="5384" width="18.44140625" customWidth="1"/>
    <col min="5385" max="5385" width="20.6640625" customWidth="1"/>
    <col min="5386" max="5386" width="0" hidden="1" customWidth="1"/>
    <col min="5387" max="5387" width="25.109375" customWidth="1"/>
    <col min="5388" max="5390" width="0" hidden="1" customWidth="1"/>
    <col min="5391" max="5391" width="22.109375" customWidth="1"/>
    <col min="5392" max="5392" width="0" hidden="1" customWidth="1"/>
    <col min="5393" max="5393" width="18.44140625" customWidth="1"/>
    <col min="5394" max="5394" width="0" hidden="1" customWidth="1"/>
    <col min="5395" max="5395" width="21.109375" customWidth="1"/>
    <col min="5396" max="5397" width="0" hidden="1" customWidth="1"/>
    <col min="5398" max="5398" width="24.109375" customWidth="1"/>
    <col min="5399" max="5399" width="14" bestFit="1" customWidth="1"/>
    <col min="5633" max="5633" width="11.33203125" customWidth="1"/>
    <col min="5634" max="5634" width="20.33203125" customWidth="1"/>
    <col min="5635" max="5635" width="49.109375" customWidth="1"/>
    <col min="5636" max="5636" width="26.5546875" customWidth="1"/>
    <col min="5637" max="5637" width="26" customWidth="1"/>
    <col min="5638" max="5638" width="24.88671875" customWidth="1"/>
    <col min="5639" max="5639" width="15.5546875" customWidth="1"/>
    <col min="5640" max="5640" width="18.44140625" customWidth="1"/>
    <col min="5641" max="5641" width="20.6640625" customWidth="1"/>
    <col min="5642" max="5642" width="0" hidden="1" customWidth="1"/>
    <col min="5643" max="5643" width="25.109375" customWidth="1"/>
    <col min="5644" max="5646" width="0" hidden="1" customWidth="1"/>
    <col min="5647" max="5647" width="22.109375" customWidth="1"/>
    <col min="5648" max="5648" width="0" hidden="1" customWidth="1"/>
    <col min="5649" max="5649" width="18.44140625" customWidth="1"/>
    <col min="5650" max="5650" width="0" hidden="1" customWidth="1"/>
    <col min="5651" max="5651" width="21.109375" customWidth="1"/>
    <col min="5652" max="5653" width="0" hidden="1" customWidth="1"/>
    <col min="5654" max="5654" width="24.109375" customWidth="1"/>
    <col min="5655" max="5655" width="14" bestFit="1" customWidth="1"/>
    <col min="5889" max="5889" width="11.33203125" customWidth="1"/>
    <col min="5890" max="5890" width="20.33203125" customWidth="1"/>
    <col min="5891" max="5891" width="49.109375" customWidth="1"/>
    <col min="5892" max="5892" width="26.5546875" customWidth="1"/>
    <col min="5893" max="5893" width="26" customWidth="1"/>
    <col min="5894" max="5894" width="24.88671875" customWidth="1"/>
    <col min="5895" max="5895" width="15.5546875" customWidth="1"/>
    <col min="5896" max="5896" width="18.44140625" customWidth="1"/>
    <col min="5897" max="5897" width="20.6640625" customWidth="1"/>
    <col min="5898" max="5898" width="0" hidden="1" customWidth="1"/>
    <col min="5899" max="5899" width="25.109375" customWidth="1"/>
    <col min="5900" max="5902" width="0" hidden="1" customWidth="1"/>
    <col min="5903" max="5903" width="22.109375" customWidth="1"/>
    <col min="5904" max="5904" width="0" hidden="1" customWidth="1"/>
    <col min="5905" max="5905" width="18.44140625" customWidth="1"/>
    <col min="5906" max="5906" width="0" hidden="1" customWidth="1"/>
    <col min="5907" max="5907" width="21.109375" customWidth="1"/>
    <col min="5908" max="5909" width="0" hidden="1" customWidth="1"/>
    <col min="5910" max="5910" width="24.109375" customWidth="1"/>
    <col min="5911" max="5911" width="14" bestFit="1" customWidth="1"/>
    <col min="6145" max="6145" width="11.33203125" customWidth="1"/>
    <col min="6146" max="6146" width="20.33203125" customWidth="1"/>
    <col min="6147" max="6147" width="49.109375" customWidth="1"/>
    <col min="6148" max="6148" width="26.5546875" customWidth="1"/>
    <col min="6149" max="6149" width="26" customWidth="1"/>
    <col min="6150" max="6150" width="24.88671875" customWidth="1"/>
    <col min="6151" max="6151" width="15.5546875" customWidth="1"/>
    <col min="6152" max="6152" width="18.44140625" customWidth="1"/>
    <col min="6153" max="6153" width="20.6640625" customWidth="1"/>
    <col min="6154" max="6154" width="0" hidden="1" customWidth="1"/>
    <col min="6155" max="6155" width="25.109375" customWidth="1"/>
    <col min="6156" max="6158" width="0" hidden="1" customWidth="1"/>
    <col min="6159" max="6159" width="22.109375" customWidth="1"/>
    <col min="6160" max="6160" width="0" hidden="1" customWidth="1"/>
    <col min="6161" max="6161" width="18.44140625" customWidth="1"/>
    <col min="6162" max="6162" width="0" hidden="1" customWidth="1"/>
    <col min="6163" max="6163" width="21.109375" customWidth="1"/>
    <col min="6164" max="6165" width="0" hidden="1" customWidth="1"/>
    <col min="6166" max="6166" width="24.109375" customWidth="1"/>
    <col min="6167" max="6167" width="14" bestFit="1" customWidth="1"/>
    <col min="6401" max="6401" width="11.33203125" customWidth="1"/>
    <col min="6402" max="6402" width="20.33203125" customWidth="1"/>
    <col min="6403" max="6403" width="49.109375" customWidth="1"/>
    <col min="6404" max="6404" width="26.5546875" customWidth="1"/>
    <col min="6405" max="6405" width="26" customWidth="1"/>
    <col min="6406" max="6406" width="24.88671875" customWidth="1"/>
    <col min="6407" max="6407" width="15.5546875" customWidth="1"/>
    <col min="6408" max="6408" width="18.44140625" customWidth="1"/>
    <col min="6409" max="6409" width="20.6640625" customWidth="1"/>
    <col min="6410" max="6410" width="0" hidden="1" customWidth="1"/>
    <col min="6411" max="6411" width="25.109375" customWidth="1"/>
    <col min="6412" max="6414" width="0" hidden="1" customWidth="1"/>
    <col min="6415" max="6415" width="22.109375" customWidth="1"/>
    <col min="6416" max="6416" width="0" hidden="1" customWidth="1"/>
    <col min="6417" max="6417" width="18.44140625" customWidth="1"/>
    <col min="6418" max="6418" width="0" hidden="1" customWidth="1"/>
    <col min="6419" max="6419" width="21.109375" customWidth="1"/>
    <col min="6420" max="6421" width="0" hidden="1" customWidth="1"/>
    <col min="6422" max="6422" width="24.109375" customWidth="1"/>
    <col min="6423" max="6423" width="14" bestFit="1" customWidth="1"/>
    <col min="6657" max="6657" width="11.33203125" customWidth="1"/>
    <col min="6658" max="6658" width="20.33203125" customWidth="1"/>
    <col min="6659" max="6659" width="49.109375" customWidth="1"/>
    <col min="6660" max="6660" width="26.5546875" customWidth="1"/>
    <col min="6661" max="6661" width="26" customWidth="1"/>
    <col min="6662" max="6662" width="24.88671875" customWidth="1"/>
    <col min="6663" max="6663" width="15.5546875" customWidth="1"/>
    <col min="6664" max="6664" width="18.44140625" customWidth="1"/>
    <col min="6665" max="6665" width="20.6640625" customWidth="1"/>
    <col min="6666" max="6666" width="0" hidden="1" customWidth="1"/>
    <col min="6667" max="6667" width="25.109375" customWidth="1"/>
    <col min="6668" max="6670" width="0" hidden="1" customWidth="1"/>
    <col min="6671" max="6671" width="22.109375" customWidth="1"/>
    <col min="6672" max="6672" width="0" hidden="1" customWidth="1"/>
    <col min="6673" max="6673" width="18.44140625" customWidth="1"/>
    <col min="6674" max="6674" width="0" hidden="1" customWidth="1"/>
    <col min="6675" max="6675" width="21.109375" customWidth="1"/>
    <col min="6676" max="6677" width="0" hidden="1" customWidth="1"/>
    <col min="6678" max="6678" width="24.109375" customWidth="1"/>
    <col min="6679" max="6679" width="14" bestFit="1" customWidth="1"/>
    <col min="6913" max="6913" width="11.33203125" customWidth="1"/>
    <col min="6914" max="6914" width="20.33203125" customWidth="1"/>
    <col min="6915" max="6915" width="49.109375" customWidth="1"/>
    <col min="6916" max="6916" width="26.5546875" customWidth="1"/>
    <col min="6917" max="6917" width="26" customWidth="1"/>
    <col min="6918" max="6918" width="24.88671875" customWidth="1"/>
    <col min="6919" max="6919" width="15.5546875" customWidth="1"/>
    <col min="6920" max="6920" width="18.44140625" customWidth="1"/>
    <col min="6921" max="6921" width="20.6640625" customWidth="1"/>
    <col min="6922" max="6922" width="0" hidden="1" customWidth="1"/>
    <col min="6923" max="6923" width="25.109375" customWidth="1"/>
    <col min="6924" max="6926" width="0" hidden="1" customWidth="1"/>
    <col min="6927" max="6927" width="22.109375" customWidth="1"/>
    <col min="6928" max="6928" width="0" hidden="1" customWidth="1"/>
    <col min="6929" max="6929" width="18.44140625" customWidth="1"/>
    <col min="6930" max="6930" width="0" hidden="1" customWidth="1"/>
    <col min="6931" max="6931" width="21.109375" customWidth="1"/>
    <col min="6932" max="6933" width="0" hidden="1" customWidth="1"/>
    <col min="6934" max="6934" width="24.109375" customWidth="1"/>
    <col min="6935" max="6935" width="14" bestFit="1" customWidth="1"/>
    <col min="7169" max="7169" width="11.33203125" customWidth="1"/>
    <col min="7170" max="7170" width="20.33203125" customWidth="1"/>
    <col min="7171" max="7171" width="49.109375" customWidth="1"/>
    <col min="7172" max="7172" width="26.5546875" customWidth="1"/>
    <col min="7173" max="7173" width="26" customWidth="1"/>
    <col min="7174" max="7174" width="24.88671875" customWidth="1"/>
    <col min="7175" max="7175" width="15.5546875" customWidth="1"/>
    <col min="7176" max="7176" width="18.44140625" customWidth="1"/>
    <col min="7177" max="7177" width="20.6640625" customWidth="1"/>
    <col min="7178" max="7178" width="0" hidden="1" customWidth="1"/>
    <col min="7179" max="7179" width="25.109375" customWidth="1"/>
    <col min="7180" max="7182" width="0" hidden="1" customWidth="1"/>
    <col min="7183" max="7183" width="22.109375" customWidth="1"/>
    <col min="7184" max="7184" width="0" hidden="1" customWidth="1"/>
    <col min="7185" max="7185" width="18.44140625" customWidth="1"/>
    <col min="7186" max="7186" width="0" hidden="1" customWidth="1"/>
    <col min="7187" max="7187" width="21.109375" customWidth="1"/>
    <col min="7188" max="7189" width="0" hidden="1" customWidth="1"/>
    <col min="7190" max="7190" width="24.109375" customWidth="1"/>
    <col min="7191" max="7191" width="14" bestFit="1" customWidth="1"/>
    <col min="7425" max="7425" width="11.33203125" customWidth="1"/>
    <col min="7426" max="7426" width="20.33203125" customWidth="1"/>
    <col min="7427" max="7427" width="49.109375" customWidth="1"/>
    <col min="7428" max="7428" width="26.5546875" customWidth="1"/>
    <col min="7429" max="7429" width="26" customWidth="1"/>
    <col min="7430" max="7430" width="24.88671875" customWidth="1"/>
    <col min="7431" max="7431" width="15.5546875" customWidth="1"/>
    <col min="7432" max="7432" width="18.44140625" customWidth="1"/>
    <col min="7433" max="7433" width="20.6640625" customWidth="1"/>
    <col min="7434" max="7434" width="0" hidden="1" customWidth="1"/>
    <col min="7435" max="7435" width="25.109375" customWidth="1"/>
    <col min="7436" max="7438" width="0" hidden="1" customWidth="1"/>
    <col min="7439" max="7439" width="22.109375" customWidth="1"/>
    <col min="7440" max="7440" width="0" hidden="1" customWidth="1"/>
    <col min="7441" max="7441" width="18.44140625" customWidth="1"/>
    <col min="7442" max="7442" width="0" hidden="1" customWidth="1"/>
    <col min="7443" max="7443" width="21.109375" customWidth="1"/>
    <col min="7444" max="7445" width="0" hidden="1" customWidth="1"/>
    <col min="7446" max="7446" width="24.109375" customWidth="1"/>
    <col min="7447" max="7447" width="14" bestFit="1" customWidth="1"/>
    <col min="7681" max="7681" width="11.33203125" customWidth="1"/>
    <col min="7682" max="7682" width="20.33203125" customWidth="1"/>
    <col min="7683" max="7683" width="49.109375" customWidth="1"/>
    <col min="7684" max="7684" width="26.5546875" customWidth="1"/>
    <col min="7685" max="7685" width="26" customWidth="1"/>
    <col min="7686" max="7686" width="24.88671875" customWidth="1"/>
    <col min="7687" max="7687" width="15.5546875" customWidth="1"/>
    <col min="7688" max="7688" width="18.44140625" customWidth="1"/>
    <col min="7689" max="7689" width="20.6640625" customWidth="1"/>
    <col min="7690" max="7690" width="0" hidden="1" customWidth="1"/>
    <col min="7691" max="7691" width="25.109375" customWidth="1"/>
    <col min="7692" max="7694" width="0" hidden="1" customWidth="1"/>
    <col min="7695" max="7695" width="22.109375" customWidth="1"/>
    <col min="7696" max="7696" width="0" hidden="1" customWidth="1"/>
    <col min="7697" max="7697" width="18.44140625" customWidth="1"/>
    <col min="7698" max="7698" width="0" hidden="1" customWidth="1"/>
    <col min="7699" max="7699" width="21.109375" customWidth="1"/>
    <col min="7700" max="7701" width="0" hidden="1" customWidth="1"/>
    <col min="7702" max="7702" width="24.109375" customWidth="1"/>
    <col min="7703" max="7703" width="14" bestFit="1" customWidth="1"/>
    <col min="7937" max="7937" width="11.33203125" customWidth="1"/>
    <col min="7938" max="7938" width="20.33203125" customWidth="1"/>
    <col min="7939" max="7939" width="49.109375" customWidth="1"/>
    <col min="7940" max="7940" width="26.5546875" customWidth="1"/>
    <col min="7941" max="7941" width="26" customWidth="1"/>
    <col min="7942" max="7942" width="24.88671875" customWidth="1"/>
    <col min="7943" max="7943" width="15.5546875" customWidth="1"/>
    <col min="7944" max="7944" width="18.44140625" customWidth="1"/>
    <col min="7945" max="7945" width="20.6640625" customWidth="1"/>
    <col min="7946" max="7946" width="0" hidden="1" customWidth="1"/>
    <col min="7947" max="7947" width="25.109375" customWidth="1"/>
    <col min="7948" max="7950" width="0" hidden="1" customWidth="1"/>
    <col min="7951" max="7951" width="22.109375" customWidth="1"/>
    <col min="7952" max="7952" width="0" hidden="1" customWidth="1"/>
    <col min="7953" max="7953" width="18.44140625" customWidth="1"/>
    <col min="7954" max="7954" width="0" hidden="1" customWidth="1"/>
    <col min="7955" max="7955" width="21.109375" customWidth="1"/>
    <col min="7956" max="7957" width="0" hidden="1" customWidth="1"/>
    <col min="7958" max="7958" width="24.109375" customWidth="1"/>
    <col min="7959" max="7959" width="14" bestFit="1" customWidth="1"/>
    <col min="8193" max="8193" width="11.33203125" customWidth="1"/>
    <col min="8194" max="8194" width="20.33203125" customWidth="1"/>
    <col min="8195" max="8195" width="49.109375" customWidth="1"/>
    <col min="8196" max="8196" width="26.5546875" customWidth="1"/>
    <col min="8197" max="8197" width="26" customWidth="1"/>
    <col min="8198" max="8198" width="24.88671875" customWidth="1"/>
    <col min="8199" max="8199" width="15.5546875" customWidth="1"/>
    <col min="8200" max="8200" width="18.44140625" customWidth="1"/>
    <col min="8201" max="8201" width="20.6640625" customWidth="1"/>
    <col min="8202" max="8202" width="0" hidden="1" customWidth="1"/>
    <col min="8203" max="8203" width="25.109375" customWidth="1"/>
    <col min="8204" max="8206" width="0" hidden="1" customWidth="1"/>
    <col min="8207" max="8207" width="22.109375" customWidth="1"/>
    <col min="8208" max="8208" width="0" hidden="1" customWidth="1"/>
    <col min="8209" max="8209" width="18.44140625" customWidth="1"/>
    <col min="8210" max="8210" width="0" hidden="1" customWidth="1"/>
    <col min="8211" max="8211" width="21.109375" customWidth="1"/>
    <col min="8212" max="8213" width="0" hidden="1" customWidth="1"/>
    <col min="8214" max="8214" width="24.109375" customWidth="1"/>
    <col min="8215" max="8215" width="14" bestFit="1" customWidth="1"/>
    <col min="8449" max="8449" width="11.33203125" customWidth="1"/>
    <col min="8450" max="8450" width="20.33203125" customWidth="1"/>
    <col min="8451" max="8451" width="49.109375" customWidth="1"/>
    <col min="8452" max="8452" width="26.5546875" customWidth="1"/>
    <col min="8453" max="8453" width="26" customWidth="1"/>
    <col min="8454" max="8454" width="24.88671875" customWidth="1"/>
    <col min="8455" max="8455" width="15.5546875" customWidth="1"/>
    <col min="8456" max="8456" width="18.44140625" customWidth="1"/>
    <col min="8457" max="8457" width="20.6640625" customWidth="1"/>
    <col min="8458" max="8458" width="0" hidden="1" customWidth="1"/>
    <col min="8459" max="8459" width="25.109375" customWidth="1"/>
    <col min="8460" max="8462" width="0" hidden="1" customWidth="1"/>
    <col min="8463" max="8463" width="22.109375" customWidth="1"/>
    <col min="8464" max="8464" width="0" hidden="1" customWidth="1"/>
    <col min="8465" max="8465" width="18.44140625" customWidth="1"/>
    <col min="8466" max="8466" width="0" hidden="1" customWidth="1"/>
    <col min="8467" max="8467" width="21.109375" customWidth="1"/>
    <col min="8468" max="8469" width="0" hidden="1" customWidth="1"/>
    <col min="8470" max="8470" width="24.109375" customWidth="1"/>
    <col min="8471" max="8471" width="14" bestFit="1" customWidth="1"/>
    <col min="8705" max="8705" width="11.33203125" customWidth="1"/>
    <col min="8706" max="8706" width="20.33203125" customWidth="1"/>
    <col min="8707" max="8707" width="49.109375" customWidth="1"/>
    <col min="8708" max="8708" width="26.5546875" customWidth="1"/>
    <col min="8709" max="8709" width="26" customWidth="1"/>
    <col min="8710" max="8710" width="24.88671875" customWidth="1"/>
    <col min="8711" max="8711" width="15.5546875" customWidth="1"/>
    <col min="8712" max="8712" width="18.44140625" customWidth="1"/>
    <col min="8713" max="8713" width="20.6640625" customWidth="1"/>
    <col min="8714" max="8714" width="0" hidden="1" customWidth="1"/>
    <col min="8715" max="8715" width="25.109375" customWidth="1"/>
    <col min="8716" max="8718" width="0" hidden="1" customWidth="1"/>
    <col min="8719" max="8719" width="22.109375" customWidth="1"/>
    <col min="8720" max="8720" width="0" hidden="1" customWidth="1"/>
    <col min="8721" max="8721" width="18.44140625" customWidth="1"/>
    <col min="8722" max="8722" width="0" hidden="1" customWidth="1"/>
    <col min="8723" max="8723" width="21.109375" customWidth="1"/>
    <col min="8724" max="8725" width="0" hidden="1" customWidth="1"/>
    <col min="8726" max="8726" width="24.109375" customWidth="1"/>
    <col min="8727" max="8727" width="14" bestFit="1" customWidth="1"/>
    <col min="8961" max="8961" width="11.33203125" customWidth="1"/>
    <col min="8962" max="8962" width="20.33203125" customWidth="1"/>
    <col min="8963" max="8963" width="49.109375" customWidth="1"/>
    <col min="8964" max="8964" width="26.5546875" customWidth="1"/>
    <col min="8965" max="8965" width="26" customWidth="1"/>
    <col min="8966" max="8966" width="24.88671875" customWidth="1"/>
    <col min="8967" max="8967" width="15.5546875" customWidth="1"/>
    <col min="8968" max="8968" width="18.44140625" customWidth="1"/>
    <col min="8969" max="8969" width="20.6640625" customWidth="1"/>
    <col min="8970" max="8970" width="0" hidden="1" customWidth="1"/>
    <col min="8971" max="8971" width="25.109375" customWidth="1"/>
    <col min="8972" max="8974" width="0" hidden="1" customWidth="1"/>
    <col min="8975" max="8975" width="22.109375" customWidth="1"/>
    <col min="8976" max="8976" width="0" hidden="1" customWidth="1"/>
    <col min="8977" max="8977" width="18.44140625" customWidth="1"/>
    <col min="8978" max="8978" width="0" hidden="1" customWidth="1"/>
    <col min="8979" max="8979" width="21.109375" customWidth="1"/>
    <col min="8980" max="8981" width="0" hidden="1" customWidth="1"/>
    <col min="8982" max="8982" width="24.109375" customWidth="1"/>
    <col min="8983" max="8983" width="14" bestFit="1" customWidth="1"/>
    <col min="9217" max="9217" width="11.33203125" customWidth="1"/>
    <col min="9218" max="9218" width="20.33203125" customWidth="1"/>
    <col min="9219" max="9219" width="49.109375" customWidth="1"/>
    <col min="9220" max="9220" width="26.5546875" customWidth="1"/>
    <col min="9221" max="9221" width="26" customWidth="1"/>
    <col min="9222" max="9222" width="24.88671875" customWidth="1"/>
    <col min="9223" max="9223" width="15.5546875" customWidth="1"/>
    <col min="9224" max="9224" width="18.44140625" customWidth="1"/>
    <col min="9225" max="9225" width="20.6640625" customWidth="1"/>
    <col min="9226" max="9226" width="0" hidden="1" customWidth="1"/>
    <col min="9227" max="9227" width="25.109375" customWidth="1"/>
    <col min="9228" max="9230" width="0" hidden="1" customWidth="1"/>
    <col min="9231" max="9231" width="22.109375" customWidth="1"/>
    <col min="9232" max="9232" width="0" hidden="1" customWidth="1"/>
    <col min="9233" max="9233" width="18.44140625" customWidth="1"/>
    <col min="9234" max="9234" width="0" hidden="1" customWidth="1"/>
    <col min="9235" max="9235" width="21.109375" customWidth="1"/>
    <col min="9236" max="9237" width="0" hidden="1" customWidth="1"/>
    <col min="9238" max="9238" width="24.109375" customWidth="1"/>
    <col min="9239" max="9239" width="14" bestFit="1" customWidth="1"/>
    <col min="9473" max="9473" width="11.33203125" customWidth="1"/>
    <col min="9474" max="9474" width="20.33203125" customWidth="1"/>
    <col min="9475" max="9475" width="49.109375" customWidth="1"/>
    <col min="9476" max="9476" width="26.5546875" customWidth="1"/>
    <col min="9477" max="9477" width="26" customWidth="1"/>
    <col min="9478" max="9478" width="24.88671875" customWidth="1"/>
    <col min="9479" max="9479" width="15.5546875" customWidth="1"/>
    <col min="9480" max="9480" width="18.44140625" customWidth="1"/>
    <col min="9481" max="9481" width="20.6640625" customWidth="1"/>
    <col min="9482" max="9482" width="0" hidden="1" customWidth="1"/>
    <col min="9483" max="9483" width="25.109375" customWidth="1"/>
    <col min="9484" max="9486" width="0" hidden="1" customWidth="1"/>
    <col min="9487" max="9487" width="22.109375" customWidth="1"/>
    <col min="9488" max="9488" width="0" hidden="1" customWidth="1"/>
    <col min="9489" max="9489" width="18.44140625" customWidth="1"/>
    <col min="9490" max="9490" width="0" hidden="1" customWidth="1"/>
    <col min="9491" max="9491" width="21.109375" customWidth="1"/>
    <col min="9492" max="9493" width="0" hidden="1" customWidth="1"/>
    <col min="9494" max="9494" width="24.109375" customWidth="1"/>
    <col min="9495" max="9495" width="14" bestFit="1" customWidth="1"/>
    <col min="9729" max="9729" width="11.33203125" customWidth="1"/>
    <col min="9730" max="9730" width="20.33203125" customWidth="1"/>
    <col min="9731" max="9731" width="49.109375" customWidth="1"/>
    <col min="9732" max="9732" width="26.5546875" customWidth="1"/>
    <col min="9733" max="9733" width="26" customWidth="1"/>
    <col min="9734" max="9734" width="24.88671875" customWidth="1"/>
    <col min="9735" max="9735" width="15.5546875" customWidth="1"/>
    <col min="9736" max="9736" width="18.44140625" customWidth="1"/>
    <col min="9737" max="9737" width="20.6640625" customWidth="1"/>
    <col min="9738" max="9738" width="0" hidden="1" customWidth="1"/>
    <col min="9739" max="9739" width="25.109375" customWidth="1"/>
    <col min="9740" max="9742" width="0" hidden="1" customWidth="1"/>
    <col min="9743" max="9743" width="22.109375" customWidth="1"/>
    <col min="9744" max="9744" width="0" hidden="1" customWidth="1"/>
    <col min="9745" max="9745" width="18.44140625" customWidth="1"/>
    <col min="9746" max="9746" width="0" hidden="1" customWidth="1"/>
    <col min="9747" max="9747" width="21.109375" customWidth="1"/>
    <col min="9748" max="9749" width="0" hidden="1" customWidth="1"/>
    <col min="9750" max="9750" width="24.109375" customWidth="1"/>
    <col min="9751" max="9751" width="14" bestFit="1" customWidth="1"/>
    <col min="9985" max="9985" width="11.33203125" customWidth="1"/>
    <col min="9986" max="9986" width="20.33203125" customWidth="1"/>
    <col min="9987" max="9987" width="49.109375" customWidth="1"/>
    <col min="9988" max="9988" width="26.5546875" customWidth="1"/>
    <col min="9989" max="9989" width="26" customWidth="1"/>
    <col min="9990" max="9990" width="24.88671875" customWidth="1"/>
    <col min="9991" max="9991" width="15.5546875" customWidth="1"/>
    <col min="9992" max="9992" width="18.44140625" customWidth="1"/>
    <col min="9993" max="9993" width="20.6640625" customWidth="1"/>
    <col min="9994" max="9994" width="0" hidden="1" customWidth="1"/>
    <col min="9995" max="9995" width="25.109375" customWidth="1"/>
    <col min="9996" max="9998" width="0" hidden="1" customWidth="1"/>
    <col min="9999" max="9999" width="22.109375" customWidth="1"/>
    <col min="10000" max="10000" width="0" hidden="1" customWidth="1"/>
    <col min="10001" max="10001" width="18.44140625" customWidth="1"/>
    <col min="10002" max="10002" width="0" hidden="1" customWidth="1"/>
    <col min="10003" max="10003" width="21.109375" customWidth="1"/>
    <col min="10004" max="10005" width="0" hidden="1" customWidth="1"/>
    <col min="10006" max="10006" width="24.109375" customWidth="1"/>
    <col min="10007" max="10007" width="14" bestFit="1" customWidth="1"/>
    <col min="10241" max="10241" width="11.33203125" customWidth="1"/>
    <col min="10242" max="10242" width="20.33203125" customWidth="1"/>
    <col min="10243" max="10243" width="49.109375" customWidth="1"/>
    <col min="10244" max="10244" width="26.5546875" customWidth="1"/>
    <col min="10245" max="10245" width="26" customWidth="1"/>
    <col min="10246" max="10246" width="24.88671875" customWidth="1"/>
    <col min="10247" max="10247" width="15.5546875" customWidth="1"/>
    <col min="10248" max="10248" width="18.44140625" customWidth="1"/>
    <col min="10249" max="10249" width="20.6640625" customWidth="1"/>
    <col min="10250" max="10250" width="0" hidden="1" customWidth="1"/>
    <col min="10251" max="10251" width="25.109375" customWidth="1"/>
    <col min="10252" max="10254" width="0" hidden="1" customWidth="1"/>
    <col min="10255" max="10255" width="22.109375" customWidth="1"/>
    <col min="10256" max="10256" width="0" hidden="1" customWidth="1"/>
    <col min="10257" max="10257" width="18.44140625" customWidth="1"/>
    <col min="10258" max="10258" width="0" hidden="1" customWidth="1"/>
    <col min="10259" max="10259" width="21.109375" customWidth="1"/>
    <col min="10260" max="10261" width="0" hidden="1" customWidth="1"/>
    <col min="10262" max="10262" width="24.109375" customWidth="1"/>
    <col min="10263" max="10263" width="14" bestFit="1" customWidth="1"/>
    <col min="10497" max="10497" width="11.33203125" customWidth="1"/>
    <col min="10498" max="10498" width="20.33203125" customWidth="1"/>
    <col min="10499" max="10499" width="49.109375" customWidth="1"/>
    <col min="10500" max="10500" width="26.5546875" customWidth="1"/>
    <col min="10501" max="10501" width="26" customWidth="1"/>
    <col min="10502" max="10502" width="24.88671875" customWidth="1"/>
    <col min="10503" max="10503" width="15.5546875" customWidth="1"/>
    <col min="10504" max="10504" width="18.44140625" customWidth="1"/>
    <col min="10505" max="10505" width="20.6640625" customWidth="1"/>
    <col min="10506" max="10506" width="0" hidden="1" customWidth="1"/>
    <col min="10507" max="10507" width="25.109375" customWidth="1"/>
    <col min="10508" max="10510" width="0" hidden="1" customWidth="1"/>
    <col min="10511" max="10511" width="22.109375" customWidth="1"/>
    <col min="10512" max="10512" width="0" hidden="1" customWidth="1"/>
    <col min="10513" max="10513" width="18.44140625" customWidth="1"/>
    <col min="10514" max="10514" width="0" hidden="1" customWidth="1"/>
    <col min="10515" max="10515" width="21.109375" customWidth="1"/>
    <col min="10516" max="10517" width="0" hidden="1" customWidth="1"/>
    <col min="10518" max="10518" width="24.109375" customWidth="1"/>
    <col min="10519" max="10519" width="14" bestFit="1" customWidth="1"/>
    <col min="10753" max="10753" width="11.33203125" customWidth="1"/>
    <col min="10754" max="10754" width="20.33203125" customWidth="1"/>
    <col min="10755" max="10755" width="49.109375" customWidth="1"/>
    <col min="10756" max="10756" width="26.5546875" customWidth="1"/>
    <col min="10757" max="10757" width="26" customWidth="1"/>
    <col min="10758" max="10758" width="24.88671875" customWidth="1"/>
    <col min="10759" max="10759" width="15.5546875" customWidth="1"/>
    <col min="10760" max="10760" width="18.44140625" customWidth="1"/>
    <col min="10761" max="10761" width="20.6640625" customWidth="1"/>
    <col min="10762" max="10762" width="0" hidden="1" customWidth="1"/>
    <col min="10763" max="10763" width="25.109375" customWidth="1"/>
    <col min="10764" max="10766" width="0" hidden="1" customWidth="1"/>
    <col min="10767" max="10767" width="22.109375" customWidth="1"/>
    <col min="10768" max="10768" width="0" hidden="1" customWidth="1"/>
    <col min="10769" max="10769" width="18.44140625" customWidth="1"/>
    <col min="10770" max="10770" width="0" hidden="1" customWidth="1"/>
    <col min="10771" max="10771" width="21.109375" customWidth="1"/>
    <col min="10772" max="10773" width="0" hidden="1" customWidth="1"/>
    <col min="10774" max="10774" width="24.109375" customWidth="1"/>
    <col min="10775" max="10775" width="14" bestFit="1" customWidth="1"/>
    <col min="11009" max="11009" width="11.33203125" customWidth="1"/>
    <col min="11010" max="11010" width="20.33203125" customWidth="1"/>
    <col min="11011" max="11011" width="49.109375" customWidth="1"/>
    <col min="11012" max="11012" width="26.5546875" customWidth="1"/>
    <col min="11013" max="11013" width="26" customWidth="1"/>
    <col min="11014" max="11014" width="24.88671875" customWidth="1"/>
    <col min="11015" max="11015" width="15.5546875" customWidth="1"/>
    <col min="11016" max="11016" width="18.44140625" customWidth="1"/>
    <col min="11017" max="11017" width="20.6640625" customWidth="1"/>
    <col min="11018" max="11018" width="0" hidden="1" customWidth="1"/>
    <col min="11019" max="11019" width="25.109375" customWidth="1"/>
    <col min="11020" max="11022" width="0" hidden="1" customWidth="1"/>
    <col min="11023" max="11023" width="22.109375" customWidth="1"/>
    <col min="11024" max="11024" width="0" hidden="1" customWidth="1"/>
    <col min="11025" max="11025" width="18.44140625" customWidth="1"/>
    <col min="11026" max="11026" width="0" hidden="1" customWidth="1"/>
    <col min="11027" max="11027" width="21.109375" customWidth="1"/>
    <col min="11028" max="11029" width="0" hidden="1" customWidth="1"/>
    <col min="11030" max="11030" width="24.109375" customWidth="1"/>
    <col min="11031" max="11031" width="14" bestFit="1" customWidth="1"/>
    <col min="11265" max="11265" width="11.33203125" customWidth="1"/>
    <col min="11266" max="11266" width="20.33203125" customWidth="1"/>
    <col min="11267" max="11267" width="49.109375" customWidth="1"/>
    <col min="11268" max="11268" width="26.5546875" customWidth="1"/>
    <col min="11269" max="11269" width="26" customWidth="1"/>
    <col min="11270" max="11270" width="24.88671875" customWidth="1"/>
    <col min="11271" max="11271" width="15.5546875" customWidth="1"/>
    <col min="11272" max="11272" width="18.44140625" customWidth="1"/>
    <col min="11273" max="11273" width="20.6640625" customWidth="1"/>
    <col min="11274" max="11274" width="0" hidden="1" customWidth="1"/>
    <col min="11275" max="11275" width="25.109375" customWidth="1"/>
    <col min="11276" max="11278" width="0" hidden="1" customWidth="1"/>
    <col min="11279" max="11279" width="22.109375" customWidth="1"/>
    <col min="11280" max="11280" width="0" hidden="1" customWidth="1"/>
    <col min="11281" max="11281" width="18.44140625" customWidth="1"/>
    <col min="11282" max="11282" width="0" hidden="1" customWidth="1"/>
    <col min="11283" max="11283" width="21.109375" customWidth="1"/>
    <col min="11284" max="11285" width="0" hidden="1" customWidth="1"/>
    <col min="11286" max="11286" width="24.109375" customWidth="1"/>
    <col min="11287" max="11287" width="14" bestFit="1" customWidth="1"/>
    <col min="11521" max="11521" width="11.33203125" customWidth="1"/>
    <col min="11522" max="11522" width="20.33203125" customWidth="1"/>
    <col min="11523" max="11523" width="49.109375" customWidth="1"/>
    <col min="11524" max="11524" width="26.5546875" customWidth="1"/>
    <col min="11525" max="11525" width="26" customWidth="1"/>
    <col min="11526" max="11526" width="24.88671875" customWidth="1"/>
    <col min="11527" max="11527" width="15.5546875" customWidth="1"/>
    <col min="11528" max="11528" width="18.44140625" customWidth="1"/>
    <col min="11529" max="11529" width="20.6640625" customWidth="1"/>
    <col min="11530" max="11530" width="0" hidden="1" customWidth="1"/>
    <col min="11531" max="11531" width="25.109375" customWidth="1"/>
    <col min="11532" max="11534" width="0" hidden="1" customWidth="1"/>
    <col min="11535" max="11535" width="22.109375" customWidth="1"/>
    <col min="11536" max="11536" width="0" hidden="1" customWidth="1"/>
    <col min="11537" max="11537" width="18.44140625" customWidth="1"/>
    <col min="11538" max="11538" width="0" hidden="1" customWidth="1"/>
    <col min="11539" max="11539" width="21.109375" customWidth="1"/>
    <col min="11540" max="11541" width="0" hidden="1" customWidth="1"/>
    <col min="11542" max="11542" width="24.109375" customWidth="1"/>
    <col min="11543" max="11543" width="14" bestFit="1" customWidth="1"/>
    <col min="11777" max="11777" width="11.33203125" customWidth="1"/>
    <col min="11778" max="11778" width="20.33203125" customWidth="1"/>
    <col min="11779" max="11779" width="49.109375" customWidth="1"/>
    <col min="11780" max="11780" width="26.5546875" customWidth="1"/>
    <col min="11781" max="11781" width="26" customWidth="1"/>
    <col min="11782" max="11782" width="24.88671875" customWidth="1"/>
    <col min="11783" max="11783" width="15.5546875" customWidth="1"/>
    <col min="11784" max="11784" width="18.44140625" customWidth="1"/>
    <col min="11785" max="11785" width="20.6640625" customWidth="1"/>
    <col min="11786" max="11786" width="0" hidden="1" customWidth="1"/>
    <col min="11787" max="11787" width="25.109375" customWidth="1"/>
    <col min="11788" max="11790" width="0" hidden="1" customWidth="1"/>
    <col min="11791" max="11791" width="22.109375" customWidth="1"/>
    <col min="11792" max="11792" width="0" hidden="1" customWidth="1"/>
    <col min="11793" max="11793" width="18.44140625" customWidth="1"/>
    <col min="11794" max="11794" width="0" hidden="1" customWidth="1"/>
    <col min="11795" max="11795" width="21.109375" customWidth="1"/>
    <col min="11796" max="11797" width="0" hidden="1" customWidth="1"/>
    <col min="11798" max="11798" width="24.109375" customWidth="1"/>
    <col min="11799" max="11799" width="14" bestFit="1" customWidth="1"/>
    <col min="12033" max="12033" width="11.33203125" customWidth="1"/>
    <col min="12034" max="12034" width="20.33203125" customWidth="1"/>
    <col min="12035" max="12035" width="49.109375" customWidth="1"/>
    <col min="12036" max="12036" width="26.5546875" customWidth="1"/>
    <col min="12037" max="12037" width="26" customWidth="1"/>
    <col min="12038" max="12038" width="24.88671875" customWidth="1"/>
    <col min="12039" max="12039" width="15.5546875" customWidth="1"/>
    <col min="12040" max="12040" width="18.44140625" customWidth="1"/>
    <col min="12041" max="12041" width="20.6640625" customWidth="1"/>
    <col min="12042" max="12042" width="0" hidden="1" customWidth="1"/>
    <col min="12043" max="12043" width="25.109375" customWidth="1"/>
    <col min="12044" max="12046" width="0" hidden="1" customWidth="1"/>
    <col min="12047" max="12047" width="22.109375" customWidth="1"/>
    <col min="12048" max="12048" width="0" hidden="1" customWidth="1"/>
    <col min="12049" max="12049" width="18.44140625" customWidth="1"/>
    <col min="12050" max="12050" width="0" hidden="1" customWidth="1"/>
    <col min="12051" max="12051" width="21.109375" customWidth="1"/>
    <col min="12052" max="12053" width="0" hidden="1" customWidth="1"/>
    <col min="12054" max="12054" width="24.109375" customWidth="1"/>
    <col min="12055" max="12055" width="14" bestFit="1" customWidth="1"/>
    <col min="12289" max="12289" width="11.33203125" customWidth="1"/>
    <col min="12290" max="12290" width="20.33203125" customWidth="1"/>
    <col min="12291" max="12291" width="49.109375" customWidth="1"/>
    <col min="12292" max="12292" width="26.5546875" customWidth="1"/>
    <col min="12293" max="12293" width="26" customWidth="1"/>
    <col min="12294" max="12294" width="24.88671875" customWidth="1"/>
    <col min="12295" max="12295" width="15.5546875" customWidth="1"/>
    <col min="12296" max="12296" width="18.44140625" customWidth="1"/>
    <col min="12297" max="12297" width="20.6640625" customWidth="1"/>
    <col min="12298" max="12298" width="0" hidden="1" customWidth="1"/>
    <col min="12299" max="12299" width="25.109375" customWidth="1"/>
    <col min="12300" max="12302" width="0" hidden="1" customWidth="1"/>
    <col min="12303" max="12303" width="22.109375" customWidth="1"/>
    <col min="12304" max="12304" width="0" hidden="1" customWidth="1"/>
    <col min="12305" max="12305" width="18.44140625" customWidth="1"/>
    <col min="12306" max="12306" width="0" hidden="1" customWidth="1"/>
    <col min="12307" max="12307" width="21.109375" customWidth="1"/>
    <col min="12308" max="12309" width="0" hidden="1" customWidth="1"/>
    <col min="12310" max="12310" width="24.109375" customWidth="1"/>
    <col min="12311" max="12311" width="14" bestFit="1" customWidth="1"/>
    <col min="12545" max="12545" width="11.33203125" customWidth="1"/>
    <col min="12546" max="12546" width="20.33203125" customWidth="1"/>
    <col min="12547" max="12547" width="49.109375" customWidth="1"/>
    <col min="12548" max="12548" width="26.5546875" customWidth="1"/>
    <col min="12549" max="12549" width="26" customWidth="1"/>
    <col min="12550" max="12550" width="24.88671875" customWidth="1"/>
    <col min="12551" max="12551" width="15.5546875" customWidth="1"/>
    <col min="12552" max="12552" width="18.44140625" customWidth="1"/>
    <col min="12553" max="12553" width="20.6640625" customWidth="1"/>
    <col min="12554" max="12554" width="0" hidden="1" customWidth="1"/>
    <col min="12555" max="12555" width="25.109375" customWidth="1"/>
    <col min="12556" max="12558" width="0" hidden="1" customWidth="1"/>
    <col min="12559" max="12559" width="22.109375" customWidth="1"/>
    <col min="12560" max="12560" width="0" hidden="1" customWidth="1"/>
    <col min="12561" max="12561" width="18.44140625" customWidth="1"/>
    <col min="12562" max="12562" width="0" hidden="1" customWidth="1"/>
    <col min="12563" max="12563" width="21.109375" customWidth="1"/>
    <col min="12564" max="12565" width="0" hidden="1" customWidth="1"/>
    <col min="12566" max="12566" width="24.109375" customWidth="1"/>
    <col min="12567" max="12567" width="14" bestFit="1" customWidth="1"/>
    <col min="12801" max="12801" width="11.33203125" customWidth="1"/>
    <col min="12802" max="12802" width="20.33203125" customWidth="1"/>
    <col min="12803" max="12803" width="49.109375" customWidth="1"/>
    <col min="12804" max="12804" width="26.5546875" customWidth="1"/>
    <col min="12805" max="12805" width="26" customWidth="1"/>
    <col min="12806" max="12806" width="24.88671875" customWidth="1"/>
    <col min="12807" max="12807" width="15.5546875" customWidth="1"/>
    <col min="12808" max="12808" width="18.44140625" customWidth="1"/>
    <col min="12809" max="12809" width="20.6640625" customWidth="1"/>
    <col min="12810" max="12810" width="0" hidden="1" customWidth="1"/>
    <col min="12811" max="12811" width="25.109375" customWidth="1"/>
    <col min="12812" max="12814" width="0" hidden="1" customWidth="1"/>
    <col min="12815" max="12815" width="22.109375" customWidth="1"/>
    <col min="12816" max="12816" width="0" hidden="1" customWidth="1"/>
    <col min="12817" max="12817" width="18.44140625" customWidth="1"/>
    <col min="12818" max="12818" width="0" hidden="1" customWidth="1"/>
    <col min="12819" max="12819" width="21.109375" customWidth="1"/>
    <col min="12820" max="12821" width="0" hidden="1" customWidth="1"/>
    <col min="12822" max="12822" width="24.109375" customWidth="1"/>
    <col min="12823" max="12823" width="14" bestFit="1" customWidth="1"/>
    <col min="13057" max="13057" width="11.33203125" customWidth="1"/>
    <col min="13058" max="13058" width="20.33203125" customWidth="1"/>
    <col min="13059" max="13059" width="49.109375" customWidth="1"/>
    <col min="13060" max="13060" width="26.5546875" customWidth="1"/>
    <col min="13061" max="13061" width="26" customWidth="1"/>
    <col min="13062" max="13062" width="24.88671875" customWidth="1"/>
    <col min="13063" max="13063" width="15.5546875" customWidth="1"/>
    <col min="13064" max="13064" width="18.44140625" customWidth="1"/>
    <col min="13065" max="13065" width="20.6640625" customWidth="1"/>
    <col min="13066" max="13066" width="0" hidden="1" customWidth="1"/>
    <col min="13067" max="13067" width="25.109375" customWidth="1"/>
    <col min="13068" max="13070" width="0" hidden="1" customWidth="1"/>
    <col min="13071" max="13071" width="22.109375" customWidth="1"/>
    <col min="13072" max="13072" width="0" hidden="1" customWidth="1"/>
    <col min="13073" max="13073" width="18.44140625" customWidth="1"/>
    <col min="13074" max="13074" width="0" hidden="1" customWidth="1"/>
    <col min="13075" max="13075" width="21.109375" customWidth="1"/>
    <col min="13076" max="13077" width="0" hidden="1" customWidth="1"/>
    <col min="13078" max="13078" width="24.109375" customWidth="1"/>
    <col min="13079" max="13079" width="14" bestFit="1" customWidth="1"/>
    <col min="13313" max="13313" width="11.33203125" customWidth="1"/>
    <col min="13314" max="13314" width="20.33203125" customWidth="1"/>
    <col min="13315" max="13315" width="49.109375" customWidth="1"/>
    <col min="13316" max="13316" width="26.5546875" customWidth="1"/>
    <col min="13317" max="13317" width="26" customWidth="1"/>
    <col min="13318" max="13318" width="24.88671875" customWidth="1"/>
    <col min="13319" max="13319" width="15.5546875" customWidth="1"/>
    <col min="13320" max="13320" width="18.44140625" customWidth="1"/>
    <col min="13321" max="13321" width="20.6640625" customWidth="1"/>
    <col min="13322" max="13322" width="0" hidden="1" customWidth="1"/>
    <col min="13323" max="13323" width="25.109375" customWidth="1"/>
    <col min="13324" max="13326" width="0" hidden="1" customWidth="1"/>
    <col min="13327" max="13327" width="22.109375" customWidth="1"/>
    <col min="13328" max="13328" width="0" hidden="1" customWidth="1"/>
    <col min="13329" max="13329" width="18.44140625" customWidth="1"/>
    <col min="13330" max="13330" width="0" hidden="1" customWidth="1"/>
    <col min="13331" max="13331" width="21.109375" customWidth="1"/>
    <col min="13332" max="13333" width="0" hidden="1" customWidth="1"/>
    <col min="13334" max="13334" width="24.109375" customWidth="1"/>
    <col min="13335" max="13335" width="14" bestFit="1" customWidth="1"/>
    <col min="13569" max="13569" width="11.33203125" customWidth="1"/>
    <col min="13570" max="13570" width="20.33203125" customWidth="1"/>
    <col min="13571" max="13571" width="49.109375" customWidth="1"/>
    <col min="13572" max="13572" width="26.5546875" customWidth="1"/>
    <col min="13573" max="13573" width="26" customWidth="1"/>
    <col min="13574" max="13574" width="24.88671875" customWidth="1"/>
    <col min="13575" max="13575" width="15.5546875" customWidth="1"/>
    <col min="13576" max="13576" width="18.44140625" customWidth="1"/>
    <col min="13577" max="13577" width="20.6640625" customWidth="1"/>
    <col min="13578" max="13578" width="0" hidden="1" customWidth="1"/>
    <col min="13579" max="13579" width="25.109375" customWidth="1"/>
    <col min="13580" max="13582" width="0" hidden="1" customWidth="1"/>
    <col min="13583" max="13583" width="22.109375" customWidth="1"/>
    <col min="13584" max="13584" width="0" hidden="1" customWidth="1"/>
    <col min="13585" max="13585" width="18.44140625" customWidth="1"/>
    <col min="13586" max="13586" width="0" hidden="1" customWidth="1"/>
    <col min="13587" max="13587" width="21.109375" customWidth="1"/>
    <col min="13588" max="13589" width="0" hidden="1" customWidth="1"/>
    <col min="13590" max="13590" width="24.109375" customWidth="1"/>
    <col min="13591" max="13591" width="14" bestFit="1" customWidth="1"/>
    <col min="13825" max="13825" width="11.33203125" customWidth="1"/>
    <col min="13826" max="13826" width="20.33203125" customWidth="1"/>
    <col min="13827" max="13827" width="49.109375" customWidth="1"/>
    <col min="13828" max="13828" width="26.5546875" customWidth="1"/>
    <col min="13829" max="13829" width="26" customWidth="1"/>
    <col min="13830" max="13830" width="24.88671875" customWidth="1"/>
    <col min="13831" max="13831" width="15.5546875" customWidth="1"/>
    <col min="13832" max="13832" width="18.44140625" customWidth="1"/>
    <col min="13833" max="13833" width="20.6640625" customWidth="1"/>
    <col min="13834" max="13834" width="0" hidden="1" customWidth="1"/>
    <col min="13835" max="13835" width="25.109375" customWidth="1"/>
    <col min="13836" max="13838" width="0" hidden="1" customWidth="1"/>
    <col min="13839" max="13839" width="22.109375" customWidth="1"/>
    <col min="13840" max="13840" width="0" hidden="1" customWidth="1"/>
    <col min="13841" max="13841" width="18.44140625" customWidth="1"/>
    <col min="13842" max="13842" width="0" hidden="1" customWidth="1"/>
    <col min="13843" max="13843" width="21.109375" customWidth="1"/>
    <col min="13844" max="13845" width="0" hidden="1" customWidth="1"/>
    <col min="13846" max="13846" width="24.109375" customWidth="1"/>
    <col min="13847" max="13847" width="14" bestFit="1" customWidth="1"/>
    <col min="14081" max="14081" width="11.33203125" customWidth="1"/>
    <col min="14082" max="14082" width="20.33203125" customWidth="1"/>
    <col min="14083" max="14083" width="49.109375" customWidth="1"/>
    <col min="14084" max="14084" width="26.5546875" customWidth="1"/>
    <col min="14085" max="14085" width="26" customWidth="1"/>
    <col min="14086" max="14086" width="24.88671875" customWidth="1"/>
    <col min="14087" max="14087" width="15.5546875" customWidth="1"/>
    <col min="14088" max="14088" width="18.44140625" customWidth="1"/>
    <col min="14089" max="14089" width="20.6640625" customWidth="1"/>
    <col min="14090" max="14090" width="0" hidden="1" customWidth="1"/>
    <col min="14091" max="14091" width="25.109375" customWidth="1"/>
    <col min="14092" max="14094" width="0" hidden="1" customWidth="1"/>
    <col min="14095" max="14095" width="22.109375" customWidth="1"/>
    <col min="14096" max="14096" width="0" hidden="1" customWidth="1"/>
    <col min="14097" max="14097" width="18.44140625" customWidth="1"/>
    <col min="14098" max="14098" width="0" hidden="1" customWidth="1"/>
    <col min="14099" max="14099" width="21.109375" customWidth="1"/>
    <col min="14100" max="14101" width="0" hidden="1" customWidth="1"/>
    <col min="14102" max="14102" width="24.109375" customWidth="1"/>
    <col min="14103" max="14103" width="14" bestFit="1" customWidth="1"/>
    <col min="14337" max="14337" width="11.33203125" customWidth="1"/>
    <col min="14338" max="14338" width="20.33203125" customWidth="1"/>
    <col min="14339" max="14339" width="49.109375" customWidth="1"/>
    <col min="14340" max="14340" width="26.5546875" customWidth="1"/>
    <col min="14341" max="14341" width="26" customWidth="1"/>
    <col min="14342" max="14342" width="24.88671875" customWidth="1"/>
    <col min="14343" max="14343" width="15.5546875" customWidth="1"/>
    <col min="14344" max="14344" width="18.44140625" customWidth="1"/>
    <col min="14345" max="14345" width="20.6640625" customWidth="1"/>
    <col min="14346" max="14346" width="0" hidden="1" customWidth="1"/>
    <col min="14347" max="14347" width="25.109375" customWidth="1"/>
    <col min="14348" max="14350" width="0" hidden="1" customWidth="1"/>
    <col min="14351" max="14351" width="22.109375" customWidth="1"/>
    <col min="14352" max="14352" width="0" hidden="1" customWidth="1"/>
    <col min="14353" max="14353" width="18.44140625" customWidth="1"/>
    <col min="14354" max="14354" width="0" hidden="1" customWidth="1"/>
    <col min="14355" max="14355" width="21.109375" customWidth="1"/>
    <col min="14356" max="14357" width="0" hidden="1" customWidth="1"/>
    <col min="14358" max="14358" width="24.109375" customWidth="1"/>
    <col min="14359" max="14359" width="14" bestFit="1" customWidth="1"/>
    <col min="14593" max="14593" width="11.33203125" customWidth="1"/>
    <col min="14594" max="14594" width="20.33203125" customWidth="1"/>
    <col min="14595" max="14595" width="49.109375" customWidth="1"/>
    <col min="14596" max="14596" width="26.5546875" customWidth="1"/>
    <col min="14597" max="14597" width="26" customWidth="1"/>
    <col min="14598" max="14598" width="24.88671875" customWidth="1"/>
    <col min="14599" max="14599" width="15.5546875" customWidth="1"/>
    <col min="14600" max="14600" width="18.44140625" customWidth="1"/>
    <col min="14601" max="14601" width="20.6640625" customWidth="1"/>
    <col min="14602" max="14602" width="0" hidden="1" customWidth="1"/>
    <col min="14603" max="14603" width="25.109375" customWidth="1"/>
    <col min="14604" max="14606" width="0" hidden="1" customWidth="1"/>
    <col min="14607" max="14607" width="22.109375" customWidth="1"/>
    <col min="14608" max="14608" width="0" hidden="1" customWidth="1"/>
    <col min="14609" max="14609" width="18.44140625" customWidth="1"/>
    <col min="14610" max="14610" width="0" hidden="1" customWidth="1"/>
    <col min="14611" max="14611" width="21.109375" customWidth="1"/>
    <col min="14612" max="14613" width="0" hidden="1" customWidth="1"/>
    <col min="14614" max="14614" width="24.109375" customWidth="1"/>
    <col min="14615" max="14615" width="14" bestFit="1" customWidth="1"/>
    <col min="14849" max="14849" width="11.33203125" customWidth="1"/>
    <col min="14850" max="14850" width="20.33203125" customWidth="1"/>
    <col min="14851" max="14851" width="49.109375" customWidth="1"/>
    <col min="14852" max="14852" width="26.5546875" customWidth="1"/>
    <col min="14853" max="14853" width="26" customWidth="1"/>
    <col min="14854" max="14854" width="24.88671875" customWidth="1"/>
    <col min="14855" max="14855" width="15.5546875" customWidth="1"/>
    <col min="14856" max="14856" width="18.44140625" customWidth="1"/>
    <col min="14857" max="14857" width="20.6640625" customWidth="1"/>
    <col min="14858" max="14858" width="0" hidden="1" customWidth="1"/>
    <col min="14859" max="14859" width="25.109375" customWidth="1"/>
    <col min="14860" max="14862" width="0" hidden="1" customWidth="1"/>
    <col min="14863" max="14863" width="22.109375" customWidth="1"/>
    <col min="14864" max="14864" width="0" hidden="1" customWidth="1"/>
    <col min="14865" max="14865" width="18.44140625" customWidth="1"/>
    <col min="14866" max="14866" width="0" hidden="1" customWidth="1"/>
    <col min="14867" max="14867" width="21.109375" customWidth="1"/>
    <col min="14868" max="14869" width="0" hidden="1" customWidth="1"/>
    <col min="14870" max="14870" width="24.109375" customWidth="1"/>
    <col min="14871" max="14871" width="14" bestFit="1" customWidth="1"/>
    <col min="15105" max="15105" width="11.33203125" customWidth="1"/>
    <col min="15106" max="15106" width="20.33203125" customWidth="1"/>
    <col min="15107" max="15107" width="49.109375" customWidth="1"/>
    <col min="15108" max="15108" width="26.5546875" customWidth="1"/>
    <col min="15109" max="15109" width="26" customWidth="1"/>
    <col min="15110" max="15110" width="24.88671875" customWidth="1"/>
    <col min="15111" max="15111" width="15.5546875" customWidth="1"/>
    <col min="15112" max="15112" width="18.44140625" customWidth="1"/>
    <col min="15113" max="15113" width="20.6640625" customWidth="1"/>
    <col min="15114" max="15114" width="0" hidden="1" customWidth="1"/>
    <col min="15115" max="15115" width="25.109375" customWidth="1"/>
    <col min="15116" max="15118" width="0" hidden="1" customWidth="1"/>
    <col min="15119" max="15119" width="22.109375" customWidth="1"/>
    <col min="15120" max="15120" width="0" hidden="1" customWidth="1"/>
    <col min="15121" max="15121" width="18.44140625" customWidth="1"/>
    <col min="15122" max="15122" width="0" hidden="1" customWidth="1"/>
    <col min="15123" max="15123" width="21.109375" customWidth="1"/>
    <col min="15124" max="15125" width="0" hidden="1" customWidth="1"/>
    <col min="15126" max="15126" width="24.109375" customWidth="1"/>
    <col min="15127" max="15127" width="14" bestFit="1" customWidth="1"/>
    <col min="15361" max="15361" width="11.33203125" customWidth="1"/>
    <col min="15362" max="15362" width="20.33203125" customWidth="1"/>
    <col min="15363" max="15363" width="49.109375" customWidth="1"/>
    <col min="15364" max="15364" width="26.5546875" customWidth="1"/>
    <col min="15365" max="15365" width="26" customWidth="1"/>
    <col min="15366" max="15366" width="24.88671875" customWidth="1"/>
    <col min="15367" max="15367" width="15.5546875" customWidth="1"/>
    <col min="15368" max="15368" width="18.44140625" customWidth="1"/>
    <col min="15369" max="15369" width="20.6640625" customWidth="1"/>
    <col min="15370" max="15370" width="0" hidden="1" customWidth="1"/>
    <col min="15371" max="15371" width="25.109375" customWidth="1"/>
    <col min="15372" max="15374" width="0" hidden="1" customWidth="1"/>
    <col min="15375" max="15375" width="22.109375" customWidth="1"/>
    <col min="15376" max="15376" width="0" hidden="1" customWidth="1"/>
    <col min="15377" max="15377" width="18.44140625" customWidth="1"/>
    <col min="15378" max="15378" width="0" hidden="1" customWidth="1"/>
    <col min="15379" max="15379" width="21.109375" customWidth="1"/>
    <col min="15380" max="15381" width="0" hidden="1" customWidth="1"/>
    <col min="15382" max="15382" width="24.109375" customWidth="1"/>
    <col min="15383" max="15383" width="14" bestFit="1" customWidth="1"/>
    <col min="15617" max="15617" width="11.33203125" customWidth="1"/>
    <col min="15618" max="15618" width="20.33203125" customWidth="1"/>
    <col min="15619" max="15619" width="49.109375" customWidth="1"/>
    <col min="15620" max="15620" width="26.5546875" customWidth="1"/>
    <col min="15621" max="15621" width="26" customWidth="1"/>
    <col min="15622" max="15622" width="24.88671875" customWidth="1"/>
    <col min="15623" max="15623" width="15.5546875" customWidth="1"/>
    <col min="15624" max="15624" width="18.44140625" customWidth="1"/>
    <col min="15625" max="15625" width="20.6640625" customWidth="1"/>
    <col min="15626" max="15626" width="0" hidden="1" customWidth="1"/>
    <col min="15627" max="15627" width="25.109375" customWidth="1"/>
    <col min="15628" max="15630" width="0" hidden="1" customWidth="1"/>
    <col min="15631" max="15631" width="22.109375" customWidth="1"/>
    <col min="15632" max="15632" width="0" hidden="1" customWidth="1"/>
    <col min="15633" max="15633" width="18.44140625" customWidth="1"/>
    <col min="15634" max="15634" width="0" hidden="1" customWidth="1"/>
    <col min="15635" max="15635" width="21.109375" customWidth="1"/>
    <col min="15636" max="15637" width="0" hidden="1" customWidth="1"/>
    <col min="15638" max="15638" width="24.109375" customWidth="1"/>
    <col min="15639" max="15639" width="14" bestFit="1" customWidth="1"/>
    <col min="15873" max="15873" width="11.33203125" customWidth="1"/>
    <col min="15874" max="15874" width="20.33203125" customWidth="1"/>
    <col min="15875" max="15875" width="49.109375" customWidth="1"/>
    <col min="15876" max="15876" width="26.5546875" customWidth="1"/>
    <col min="15877" max="15877" width="26" customWidth="1"/>
    <col min="15878" max="15878" width="24.88671875" customWidth="1"/>
    <col min="15879" max="15879" width="15.5546875" customWidth="1"/>
    <col min="15880" max="15880" width="18.44140625" customWidth="1"/>
    <col min="15881" max="15881" width="20.6640625" customWidth="1"/>
    <col min="15882" max="15882" width="0" hidden="1" customWidth="1"/>
    <col min="15883" max="15883" width="25.109375" customWidth="1"/>
    <col min="15884" max="15886" width="0" hidden="1" customWidth="1"/>
    <col min="15887" max="15887" width="22.109375" customWidth="1"/>
    <col min="15888" max="15888" width="0" hidden="1" customWidth="1"/>
    <col min="15889" max="15889" width="18.44140625" customWidth="1"/>
    <col min="15890" max="15890" width="0" hidden="1" customWidth="1"/>
    <col min="15891" max="15891" width="21.109375" customWidth="1"/>
    <col min="15892" max="15893" width="0" hidden="1" customWidth="1"/>
    <col min="15894" max="15894" width="24.109375" customWidth="1"/>
    <col min="15895" max="15895" width="14" bestFit="1" customWidth="1"/>
    <col min="16129" max="16129" width="11.33203125" customWidth="1"/>
    <col min="16130" max="16130" width="20.33203125" customWidth="1"/>
    <col min="16131" max="16131" width="49.109375" customWidth="1"/>
    <col min="16132" max="16132" width="26.5546875" customWidth="1"/>
    <col min="16133" max="16133" width="26" customWidth="1"/>
    <col min="16134" max="16134" width="24.88671875" customWidth="1"/>
    <col min="16135" max="16135" width="15.5546875" customWidth="1"/>
    <col min="16136" max="16136" width="18.44140625" customWidth="1"/>
    <col min="16137" max="16137" width="20.6640625" customWidth="1"/>
    <col min="16138" max="16138" width="0" hidden="1" customWidth="1"/>
    <col min="16139" max="16139" width="25.109375" customWidth="1"/>
    <col min="16140" max="16142" width="0" hidden="1" customWidth="1"/>
    <col min="16143" max="16143" width="22.109375" customWidth="1"/>
    <col min="16144" max="16144" width="0" hidden="1" customWidth="1"/>
    <col min="16145" max="16145" width="18.44140625" customWidth="1"/>
    <col min="16146" max="16146" width="0" hidden="1" customWidth="1"/>
    <col min="16147" max="16147" width="21.109375" customWidth="1"/>
    <col min="16148" max="16149" width="0" hidden="1" customWidth="1"/>
    <col min="16150" max="16150" width="24.109375" customWidth="1"/>
    <col min="16151" max="16151" width="14" bestFit="1" customWidth="1"/>
  </cols>
  <sheetData>
    <row r="1" spans="1:21" ht="36.75" customHeight="1" x14ac:dyDescent="0.3">
      <c r="A1" s="112" t="s">
        <v>0</v>
      </c>
      <c r="B1" s="113" t="s">
        <v>1</v>
      </c>
      <c r="C1" s="113" t="s">
        <v>2</v>
      </c>
      <c r="D1" s="113" t="s">
        <v>3</v>
      </c>
      <c r="E1" s="113" t="s">
        <v>4</v>
      </c>
      <c r="F1" s="113" t="s">
        <v>5</v>
      </c>
      <c r="G1" s="113" t="s">
        <v>6</v>
      </c>
      <c r="H1" s="113" t="s">
        <v>7</v>
      </c>
      <c r="I1" s="114" t="s">
        <v>8</v>
      </c>
      <c r="J1" s="115"/>
      <c r="K1" s="115"/>
      <c r="L1" s="115"/>
      <c r="M1" s="115"/>
      <c r="N1" s="115"/>
      <c r="O1" s="115"/>
      <c r="P1" s="115"/>
      <c r="Q1" s="116"/>
      <c r="R1" s="93"/>
      <c r="S1" s="117" t="s">
        <v>9</v>
      </c>
    </row>
    <row r="2" spans="1:21" ht="95.25" customHeight="1" x14ac:dyDescent="0.3">
      <c r="A2" s="112"/>
      <c r="B2" s="113"/>
      <c r="C2" s="113"/>
      <c r="D2" s="113"/>
      <c r="E2" s="113"/>
      <c r="F2" s="113"/>
      <c r="G2" s="113"/>
      <c r="H2" s="113"/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2" t="s">
        <v>19</v>
      </c>
      <c r="S2" s="118"/>
    </row>
    <row r="3" spans="1:21" ht="24" customHeight="1" x14ac:dyDescent="0.3">
      <c r="A3" s="109" t="s">
        <v>20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3"/>
    </row>
    <row r="4" spans="1:21" ht="24.75" customHeight="1" x14ac:dyDescent="0.3">
      <c r="A4" s="109" t="s">
        <v>21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3"/>
    </row>
    <row r="5" spans="1:21" ht="86.4" x14ac:dyDescent="0.3">
      <c r="A5" s="4">
        <v>1</v>
      </c>
      <c r="B5" s="5" t="s">
        <v>22</v>
      </c>
      <c r="C5" s="4" t="s">
        <v>23</v>
      </c>
      <c r="D5" s="4" t="s">
        <v>24</v>
      </c>
      <c r="E5" s="6" t="s">
        <v>25</v>
      </c>
      <c r="F5" s="6"/>
      <c r="G5" s="7">
        <v>82</v>
      </c>
      <c r="H5" s="8">
        <v>44</v>
      </c>
      <c r="I5" s="6">
        <v>1428765.73</v>
      </c>
      <c r="J5" s="6">
        <f>K5+M5+N5</f>
        <v>2254379.7105</v>
      </c>
      <c r="K5" s="6">
        <f>I5*85%</f>
        <v>1214450.8705</v>
      </c>
      <c r="L5" s="6">
        <v>84.46</v>
      </c>
      <c r="M5" s="6">
        <v>375706.98</v>
      </c>
      <c r="N5" s="6">
        <v>664221.86</v>
      </c>
      <c r="O5" s="6">
        <f>I5*13%</f>
        <v>185739.54490000001</v>
      </c>
      <c r="P5" s="6"/>
      <c r="Q5" s="6">
        <f>I5*2%</f>
        <v>28575.314600000002</v>
      </c>
      <c r="R5" s="9">
        <v>2.54</v>
      </c>
      <c r="S5" s="6" t="s">
        <v>26</v>
      </c>
      <c r="T5" s="10">
        <f t="shared" ref="T5:T11" si="0">I5-K5-O5-Q5</f>
        <v>0</v>
      </c>
      <c r="U5" s="10">
        <f t="shared" ref="U5:U11" si="1">I5-K5-O5-Q5</f>
        <v>0</v>
      </c>
    </row>
    <row r="6" spans="1:21" ht="156" customHeight="1" x14ac:dyDescent="0.3">
      <c r="A6" s="4">
        <v>2</v>
      </c>
      <c r="B6" s="5" t="s">
        <v>27</v>
      </c>
      <c r="C6" s="4" t="s">
        <v>28</v>
      </c>
      <c r="D6" s="4" t="s">
        <v>29</v>
      </c>
      <c r="E6" s="6" t="s">
        <v>30</v>
      </c>
      <c r="F6" s="6" t="s">
        <v>31</v>
      </c>
      <c r="G6" s="7">
        <v>67.5</v>
      </c>
      <c r="H6" s="8">
        <v>44</v>
      </c>
      <c r="I6" s="6">
        <v>762085.72</v>
      </c>
      <c r="J6" s="6"/>
      <c r="K6" s="6">
        <f>I6*85%</f>
        <v>647772.86199999996</v>
      </c>
      <c r="L6" s="6"/>
      <c r="M6" s="6"/>
      <c r="N6" s="6"/>
      <c r="O6" s="6">
        <f>I6*13%</f>
        <v>99071.143599999996</v>
      </c>
      <c r="P6" s="6"/>
      <c r="Q6" s="6">
        <f>I6*2%</f>
        <v>15241.714399999999</v>
      </c>
      <c r="R6" s="9"/>
      <c r="S6" s="6" t="s">
        <v>26</v>
      </c>
      <c r="T6" s="10">
        <f t="shared" si="0"/>
        <v>0</v>
      </c>
      <c r="U6" s="10">
        <f t="shared" si="1"/>
        <v>0</v>
      </c>
    </row>
    <row r="7" spans="1:21" ht="24" customHeight="1" x14ac:dyDescent="0.3">
      <c r="A7" s="109" t="s">
        <v>32</v>
      </c>
      <c r="B7" s="110"/>
      <c r="C7" s="110"/>
      <c r="D7" s="110"/>
      <c r="E7" s="110"/>
      <c r="F7" s="111"/>
      <c r="G7" s="11"/>
      <c r="H7" s="1"/>
      <c r="I7" s="1">
        <f>SUM(I5:I6)</f>
        <v>2190851.4500000002</v>
      </c>
      <c r="J7" s="1">
        <f>SUM(J5:J6)</f>
        <v>2254379.7105</v>
      </c>
      <c r="K7" s="1">
        <f>SUM(K5:K6)</f>
        <v>1862223.7324999999</v>
      </c>
      <c r="L7" s="1"/>
      <c r="M7" s="1">
        <f>SUM(M5:M6)</f>
        <v>375706.98</v>
      </c>
      <c r="N7" s="1">
        <f>SUM(N5:N6)</f>
        <v>664221.86</v>
      </c>
      <c r="O7" s="1">
        <f>SUM(O5:O6)</f>
        <v>284810.68849999999</v>
      </c>
      <c r="P7" s="1"/>
      <c r="Q7" s="1">
        <f>SUM(Q5:Q6)</f>
        <v>43817.029000000002</v>
      </c>
      <c r="R7" s="2"/>
      <c r="S7" s="12"/>
      <c r="T7" s="10">
        <f t="shared" si="0"/>
        <v>2.6921043172478676E-10</v>
      </c>
      <c r="U7" s="10">
        <f t="shared" si="1"/>
        <v>2.6921043172478676E-10</v>
      </c>
    </row>
    <row r="8" spans="1:21" ht="21" customHeight="1" x14ac:dyDescent="0.3">
      <c r="A8" s="109" t="s">
        <v>33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2"/>
      <c r="T8" s="10">
        <f t="shared" si="0"/>
        <v>0</v>
      </c>
      <c r="U8" s="10">
        <f t="shared" si="1"/>
        <v>0</v>
      </c>
    </row>
    <row r="9" spans="1:21" x14ac:dyDescent="0.3">
      <c r="A9" s="4" t="s">
        <v>34</v>
      </c>
      <c r="B9" s="13" t="s">
        <v>34</v>
      </c>
      <c r="C9" s="4" t="s">
        <v>34</v>
      </c>
      <c r="D9" s="4" t="s">
        <v>34</v>
      </c>
      <c r="E9" s="6" t="s">
        <v>34</v>
      </c>
      <c r="F9" s="6" t="s">
        <v>34</v>
      </c>
      <c r="G9" s="7" t="s">
        <v>34</v>
      </c>
      <c r="H9" s="6"/>
      <c r="I9" s="6" t="s">
        <v>34</v>
      </c>
      <c r="J9" s="6"/>
      <c r="K9" s="6" t="s">
        <v>34</v>
      </c>
      <c r="L9" s="6"/>
      <c r="M9" s="6"/>
      <c r="N9" s="6"/>
      <c r="O9" s="6" t="s">
        <v>34</v>
      </c>
      <c r="P9" s="6"/>
      <c r="Q9" s="6" t="s">
        <v>34</v>
      </c>
      <c r="R9" s="9"/>
      <c r="S9" s="6" t="s">
        <v>34</v>
      </c>
      <c r="T9" s="10" t="e">
        <f t="shared" si="0"/>
        <v>#VALUE!</v>
      </c>
      <c r="U9" s="10" t="e">
        <f t="shared" si="1"/>
        <v>#VALUE!</v>
      </c>
    </row>
    <row r="10" spans="1:21" x14ac:dyDescent="0.3">
      <c r="A10" s="109" t="s">
        <v>35</v>
      </c>
      <c r="B10" s="110"/>
      <c r="C10" s="110"/>
      <c r="D10" s="110"/>
      <c r="E10" s="110"/>
      <c r="F10" s="111"/>
      <c r="G10" s="11"/>
      <c r="H10" s="14"/>
      <c r="I10" s="14">
        <f>SUM(I9:I9)</f>
        <v>0</v>
      </c>
      <c r="J10" s="14">
        <f>SUM(J9:J9)</f>
        <v>0</v>
      </c>
      <c r="K10" s="14">
        <f>SUM(K9:K9)</f>
        <v>0</v>
      </c>
      <c r="L10" s="14"/>
      <c r="M10" s="14">
        <f>SUM(M9:M9)</f>
        <v>0</v>
      </c>
      <c r="N10" s="14">
        <f>SUM(N9:N9)</f>
        <v>0</v>
      </c>
      <c r="O10" s="14">
        <f>SUM(O9:O9)</f>
        <v>0</v>
      </c>
      <c r="P10" s="14"/>
      <c r="Q10" s="14">
        <f>SUM(Q9:Q9)</f>
        <v>0</v>
      </c>
      <c r="R10" s="2"/>
      <c r="S10" s="12"/>
      <c r="T10" s="10">
        <f t="shared" si="0"/>
        <v>0</v>
      </c>
      <c r="U10" s="10">
        <f t="shared" si="1"/>
        <v>0</v>
      </c>
    </row>
    <row r="11" spans="1:21" x14ac:dyDescent="0.3">
      <c r="A11" s="109" t="s">
        <v>36</v>
      </c>
      <c r="B11" s="110"/>
      <c r="C11" s="110"/>
      <c r="D11" s="110"/>
      <c r="E11" s="110"/>
      <c r="F11" s="111"/>
      <c r="G11" s="11"/>
      <c r="H11" s="14"/>
      <c r="I11" s="14">
        <f>I10+I7</f>
        <v>2190851.4500000002</v>
      </c>
      <c r="J11" s="14">
        <f>J10+J7</f>
        <v>2254379.7105</v>
      </c>
      <c r="K11" s="14">
        <f>K10+K7</f>
        <v>1862223.7324999999</v>
      </c>
      <c r="L11" s="14"/>
      <c r="M11" s="14">
        <f>M10+M7</f>
        <v>375706.98</v>
      </c>
      <c r="N11" s="14">
        <f>N10+N7</f>
        <v>664221.86</v>
      </c>
      <c r="O11" s="14">
        <f>O10+O7</f>
        <v>284810.68849999999</v>
      </c>
      <c r="P11" s="14"/>
      <c r="Q11" s="14">
        <f>Q10+Q7</f>
        <v>43817.029000000002</v>
      </c>
      <c r="R11" s="15"/>
      <c r="S11" s="12"/>
      <c r="T11" s="10">
        <f t="shared" si="0"/>
        <v>2.6921043172478676E-10</v>
      </c>
      <c r="U11" s="10">
        <f t="shared" si="1"/>
        <v>2.6921043172478676E-10</v>
      </c>
    </row>
    <row r="12" spans="1:21" ht="24" customHeight="1" x14ac:dyDescent="0.3">
      <c r="A12" s="109" t="s">
        <v>37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3"/>
    </row>
    <row r="13" spans="1:21" ht="24.75" customHeight="1" x14ac:dyDescent="0.3">
      <c r="A13" s="109" t="s">
        <v>38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3"/>
    </row>
    <row r="14" spans="1:21" ht="72" x14ac:dyDescent="0.3">
      <c r="A14" s="94">
        <v>1</v>
      </c>
      <c r="B14" s="13" t="s">
        <v>39</v>
      </c>
      <c r="C14" s="13" t="s">
        <v>40</v>
      </c>
      <c r="D14" s="13" t="s">
        <v>41</v>
      </c>
      <c r="E14" s="13"/>
      <c r="F14" s="13" t="s">
        <v>42</v>
      </c>
      <c r="G14" s="16">
        <v>86</v>
      </c>
      <c r="H14" s="17">
        <v>91</v>
      </c>
      <c r="I14" s="18">
        <v>689759.63</v>
      </c>
      <c r="J14" s="18"/>
      <c r="K14" s="18">
        <f>I14*85%</f>
        <v>586295.68550000002</v>
      </c>
      <c r="L14" s="18"/>
      <c r="M14" s="18"/>
      <c r="N14" s="18"/>
      <c r="O14" s="18">
        <f>I14*13%</f>
        <v>89668.751900000003</v>
      </c>
      <c r="P14" s="18"/>
      <c r="Q14" s="18">
        <f>I14*2%</f>
        <v>13795.1926</v>
      </c>
      <c r="R14" s="18"/>
      <c r="S14" s="5" t="s">
        <v>26</v>
      </c>
      <c r="T14" s="10"/>
      <c r="U14" s="10"/>
    </row>
    <row r="15" spans="1:21" ht="28.8" x14ac:dyDescent="0.3">
      <c r="A15" s="94">
        <v>2</v>
      </c>
      <c r="B15" s="13" t="s">
        <v>43</v>
      </c>
      <c r="C15" s="13" t="s">
        <v>44</v>
      </c>
      <c r="D15" s="13" t="s">
        <v>45</v>
      </c>
      <c r="E15" s="13" t="s">
        <v>46</v>
      </c>
      <c r="F15" s="13"/>
      <c r="G15" s="16">
        <v>80.5</v>
      </c>
      <c r="H15" s="17">
        <v>94</v>
      </c>
      <c r="I15" s="18">
        <v>1481057</v>
      </c>
      <c r="J15" s="18"/>
      <c r="K15" s="18">
        <f t="shared" ref="K15:K40" si="2">I15*85%</f>
        <v>1258898.45</v>
      </c>
      <c r="L15" s="18"/>
      <c r="M15" s="18"/>
      <c r="N15" s="18"/>
      <c r="O15" s="18">
        <f t="shared" ref="O15:O40" si="3">I15*13%</f>
        <v>192537.41</v>
      </c>
      <c r="P15" s="18"/>
      <c r="Q15" s="18">
        <f t="shared" ref="Q15:Q40" si="4">I15*2%</f>
        <v>29621.14</v>
      </c>
      <c r="R15" s="18"/>
      <c r="S15" s="5" t="s">
        <v>26</v>
      </c>
      <c r="T15" s="10"/>
      <c r="U15" s="10"/>
    </row>
    <row r="16" spans="1:21" ht="57.6" x14ac:dyDescent="0.3">
      <c r="A16" s="94">
        <v>3</v>
      </c>
      <c r="B16" s="13" t="s">
        <v>47</v>
      </c>
      <c r="C16" s="13" t="s">
        <v>48</v>
      </c>
      <c r="D16" s="13" t="s">
        <v>49</v>
      </c>
      <c r="E16" s="13"/>
      <c r="F16" s="13" t="s">
        <v>50</v>
      </c>
      <c r="G16" s="16">
        <v>80</v>
      </c>
      <c r="H16" s="17">
        <v>94</v>
      </c>
      <c r="I16" s="18">
        <v>334181</v>
      </c>
      <c r="J16" s="18"/>
      <c r="K16" s="18">
        <f t="shared" si="2"/>
        <v>284053.84999999998</v>
      </c>
      <c r="L16" s="18"/>
      <c r="M16" s="18"/>
      <c r="N16" s="18"/>
      <c r="O16" s="18">
        <f t="shared" si="3"/>
        <v>43443.53</v>
      </c>
      <c r="P16" s="18"/>
      <c r="Q16" s="18">
        <f t="shared" si="4"/>
        <v>6683.62</v>
      </c>
      <c r="R16" s="18"/>
      <c r="S16" s="5" t="s">
        <v>26</v>
      </c>
      <c r="T16" s="10"/>
      <c r="U16" s="10"/>
    </row>
    <row r="17" spans="1:21" ht="57.6" x14ac:dyDescent="0.3">
      <c r="A17" s="94">
        <v>4</v>
      </c>
      <c r="B17" s="13" t="s">
        <v>51</v>
      </c>
      <c r="C17" s="13" t="s">
        <v>52</v>
      </c>
      <c r="D17" s="13" t="s">
        <v>24</v>
      </c>
      <c r="E17" s="13" t="s">
        <v>49</v>
      </c>
      <c r="F17" s="13"/>
      <c r="G17" s="16">
        <v>78.5</v>
      </c>
      <c r="H17" s="17">
        <v>91</v>
      </c>
      <c r="I17" s="18">
        <v>908408.15</v>
      </c>
      <c r="J17" s="18"/>
      <c r="K17" s="18">
        <f t="shared" si="2"/>
        <v>772146.92749999999</v>
      </c>
      <c r="L17" s="18"/>
      <c r="M17" s="18"/>
      <c r="N17" s="18"/>
      <c r="O17" s="18">
        <f t="shared" si="3"/>
        <v>118093.0595</v>
      </c>
      <c r="P17" s="18"/>
      <c r="Q17" s="18">
        <f t="shared" si="4"/>
        <v>18168.163</v>
      </c>
      <c r="R17" s="18"/>
      <c r="S17" s="5" t="s">
        <v>26</v>
      </c>
      <c r="T17" s="10"/>
      <c r="U17" s="10"/>
    </row>
    <row r="18" spans="1:21" ht="57.6" x14ac:dyDescent="0.3">
      <c r="A18" s="94">
        <v>5</v>
      </c>
      <c r="B18" s="13" t="s">
        <v>53</v>
      </c>
      <c r="C18" s="13" t="s">
        <v>54</v>
      </c>
      <c r="D18" s="13" t="s">
        <v>24</v>
      </c>
      <c r="E18" s="13" t="s">
        <v>55</v>
      </c>
      <c r="F18" s="13"/>
      <c r="G18" s="16">
        <v>78.5</v>
      </c>
      <c r="H18" s="17">
        <v>91</v>
      </c>
      <c r="I18" s="18">
        <v>754518.55</v>
      </c>
      <c r="J18" s="18"/>
      <c r="K18" s="18">
        <f t="shared" si="2"/>
        <v>641340.76750000007</v>
      </c>
      <c r="L18" s="18"/>
      <c r="M18" s="18"/>
      <c r="N18" s="18"/>
      <c r="O18" s="18">
        <f t="shared" si="3"/>
        <v>98087.411500000017</v>
      </c>
      <c r="P18" s="18"/>
      <c r="Q18" s="18">
        <f t="shared" si="4"/>
        <v>15090.371000000001</v>
      </c>
      <c r="R18" s="18"/>
      <c r="S18" s="5" t="s">
        <v>26</v>
      </c>
      <c r="T18" s="10"/>
      <c r="U18" s="10"/>
    </row>
    <row r="19" spans="1:21" ht="81" customHeight="1" x14ac:dyDescent="0.3">
      <c r="A19" s="94">
        <v>6</v>
      </c>
      <c r="B19" s="13" t="s">
        <v>56</v>
      </c>
      <c r="C19" s="13" t="s">
        <v>57</v>
      </c>
      <c r="D19" s="13" t="s">
        <v>58</v>
      </c>
      <c r="E19" s="13" t="s">
        <v>41</v>
      </c>
      <c r="F19" s="13" t="s">
        <v>59</v>
      </c>
      <c r="G19" s="16">
        <v>75.5</v>
      </c>
      <c r="H19" s="17">
        <v>91</v>
      </c>
      <c r="I19" s="18">
        <v>250198.8</v>
      </c>
      <c r="J19" s="18"/>
      <c r="K19" s="18">
        <f t="shared" si="2"/>
        <v>212668.97999999998</v>
      </c>
      <c r="L19" s="18"/>
      <c r="M19" s="18"/>
      <c r="N19" s="18"/>
      <c r="O19" s="18">
        <f t="shared" si="3"/>
        <v>32525.844000000001</v>
      </c>
      <c r="P19" s="18"/>
      <c r="Q19" s="18">
        <f t="shared" si="4"/>
        <v>5003.9759999999997</v>
      </c>
      <c r="R19" s="18"/>
      <c r="S19" s="5" t="s">
        <v>26</v>
      </c>
      <c r="T19" s="10"/>
      <c r="U19" s="10"/>
    </row>
    <row r="20" spans="1:21" ht="72" x14ac:dyDescent="0.3">
      <c r="A20" s="94">
        <v>7</v>
      </c>
      <c r="B20" s="13" t="s">
        <v>60</v>
      </c>
      <c r="C20" s="13" t="s">
        <v>61</v>
      </c>
      <c r="D20" s="13" t="s">
        <v>62</v>
      </c>
      <c r="E20" s="13" t="s">
        <v>63</v>
      </c>
      <c r="F20" s="13" t="s">
        <v>64</v>
      </c>
      <c r="G20" s="16">
        <v>74</v>
      </c>
      <c r="H20" s="17">
        <v>91</v>
      </c>
      <c r="I20" s="18">
        <v>1387448.53</v>
      </c>
      <c r="J20" s="18"/>
      <c r="K20" s="18">
        <f t="shared" si="2"/>
        <v>1179331.2505000001</v>
      </c>
      <c r="L20" s="18"/>
      <c r="M20" s="18"/>
      <c r="N20" s="18"/>
      <c r="O20" s="18">
        <f t="shared" si="3"/>
        <v>180368.3089</v>
      </c>
      <c r="P20" s="18"/>
      <c r="Q20" s="18">
        <f t="shared" si="4"/>
        <v>27748.970600000001</v>
      </c>
      <c r="R20" s="18"/>
      <c r="S20" s="5" t="s">
        <v>26</v>
      </c>
      <c r="T20" s="10"/>
      <c r="U20" s="10"/>
    </row>
    <row r="21" spans="1:21" ht="43.2" x14ac:dyDescent="0.3">
      <c r="A21" s="94">
        <v>8</v>
      </c>
      <c r="B21" s="13" t="s">
        <v>65</v>
      </c>
      <c r="C21" s="13" t="s">
        <v>66</v>
      </c>
      <c r="D21" s="13" t="s">
        <v>67</v>
      </c>
      <c r="E21" s="13" t="s">
        <v>68</v>
      </c>
      <c r="F21" s="13"/>
      <c r="G21" s="16">
        <v>73.5</v>
      </c>
      <c r="H21" s="17">
        <v>94</v>
      </c>
      <c r="I21" s="18">
        <v>693880.93</v>
      </c>
      <c r="J21" s="18"/>
      <c r="K21" s="18">
        <f t="shared" si="2"/>
        <v>589798.7905</v>
      </c>
      <c r="L21" s="18"/>
      <c r="M21" s="18"/>
      <c r="N21" s="18"/>
      <c r="O21" s="18">
        <f t="shared" si="3"/>
        <v>90204.520900000003</v>
      </c>
      <c r="P21" s="18"/>
      <c r="Q21" s="18">
        <f t="shared" si="4"/>
        <v>13877.618600000002</v>
      </c>
      <c r="R21" s="18"/>
      <c r="S21" s="5" t="s">
        <v>26</v>
      </c>
      <c r="T21" s="10"/>
      <c r="U21" s="10"/>
    </row>
    <row r="22" spans="1:21" ht="57.6" x14ac:dyDescent="0.3">
      <c r="A22" s="94">
        <v>9</v>
      </c>
      <c r="B22" s="13" t="s">
        <v>69</v>
      </c>
      <c r="C22" s="13" t="s">
        <v>70</v>
      </c>
      <c r="D22" s="13" t="s">
        <v>71</v>
      </c>
      <c r="E22" s="13" t="s">
        <v>72</v>
      </c>
      <c r="F22" s="13" t="s">
        <v>73</v>
      </c>
      <c r="G22" s="16">
        <v>73.5</v>
      </c>
      <c r="H22" s="17">
        <v>91</v>
      </c>
      <c r="I22" s="18">
        <v>485460</v>
      </c>
      <c r="J22" s="18"/>
      <c r="K22" s="18">
        <f t="shared" si="2"/>
        <v>412641</v>
      </c>
      <c r="L22" s="18"/>
      <c r="M22" s="18"/>
      <c r="N22" s="18"/>
      <c r="O22" s="18">
        <f t="shared" si="3"/>
        <v>63109.8</v>
      </c>
      <c r="P22" s="18"/>
      <c r="Q22" s="18">
        <f t="shared" si="4"/>
        <v>9709.2000000000007</v>
      </c>
      <c r="R22" s="18"/>
      <c r="S22" s="5" t="s">
        <v>26</v>
      </c>
      <c r="T22" s="10"/>
      <c r="U22" s="10"/>
    </row>
    <row r="23" spans="1:21" ht="86.4" x14ac:dyDescent="0.3">
      <c r="A23" s="94">
        <v>10</v>
      </c>
      <c r="B23" s="13" t="s">
        <v>74</v>
      </c>
      <c r="C23" s="13" t="s">
        <v>75</v>
      </c>
      <c r="D23" s="13" t="s">
        <v>76</v>
      </c>
      <c r="E23" s="13" t="s">
        <v>77</v>
      </c>
      <c r="F23" s="13" t="s">
        <v>78</v>
      </c>
      <c r="G23" s="16">
        <v>73.5</v>
      </c>
      <c r="H23" s="17">
        <v>94</v>
      </c>
      <c r="I23" s="18">
        <v>1297423.74</v>
      </c>
      <c r="J23" s="18"/>
      <c r="K23" s="18">
        <f t="shared" si="2"/>
        <v>1102810.179</v>
      </c>
      <c r="L23" s="18"/>
      <c r="M23" s="18"/>
      <c r="N23" s="18"/>
      <c r="O23" s="18">
        <f t="shared" si="3"/>
        <v>168665.08619999999</v>
      </c>
      <c r="P23" s="18"/>
      <c r="Q23" s="18">
        <f t="shared" si="4"/>
        <v>25948.4748</v>
      </c>
      <c r="R23" s="18"/>
      <c r="S23" s="5" t="s">
        <v>26</v>
      </c>
      <c r="T23" s="10"/>
      <c r="U23" s="10"/>
    </row>
    <row r="24" spans="1:21" ht="57.6" x14ac:dyDescent="0.3">
      <c r="A24" s="94">
        <v>11</v>
      </c>
      <c r="B24" s="13" t="s">
        <v>79</v>
      </c>
      <c r="C24" s="13" t="s">
        <v>80</v>
      </c>
      <c r="D24" s="13" t="s">
        <v>81</v>
      </c>
      <c r="E24" s="13" t="s">
        <v>62</v>
      </c>
      <c r="F24" s="13"/>
      <c r="G24" s="16">
        <v>72.5</v>
      </c>
      <c r="H24" s="17">
        <v>91</v>
      </c>
      <c r="I24" s="18">
        <v>400468.18</v>
      </c>
      <c r="J24" s="18"/>
      <c r="K24" s="18">
        <f t="shared" si="2"/>
        <v>340397.95299999998</v>
      </c>
      <c r="L24" s="18"/>
      <c r="M24" s="18"/>
      <c r="N24" s="18"/>
      <c r="O24" s="18">
        <f t="shared" si="3"/>
        <v>52060.863400000002</v>
      </c>
      <c r="P24" s="18"/>
      <c r="Q24" s="18">
        <f t="shared" si="4"/>
        <v>8009.3635999999997</v>
      </c>
      <c r="R24" s="18"/>
      <c r="S24" s="5" t="s">
        <v>26</v>
      </c>
      <c r="T24" s="10"/>
      <c r="U24" s="10"/>
    </row>
    <row r="25" spans="1:21" ht="57.6" x14ac:dyDescent="0.3">
      <c r="A25" s="94">
        <v>12</v>
      </c>
      <c r="B25" s="13" t="s">
        <v>82</v>
      </c>
      <c r="C25" s="13" t="s">
        <v>83</v>
      </c>
      <c r="D25" s="13" t="s">
        <v>62</v>
      </c>
      <c r="E25" s="13" t="s">
        <v>84</v>
      </c>
      <c r="F25" s="13" t="s">
        <v>73</v>
      </c>
      <c r="G25" s="16">
        <v>72</v>
      </c>
      <c r="H25" s="17">
        <v>91</v>
      </c>
      <c r="I25" s="18">
        <v>414300.35</v>
      </c>
      <c r="J25" s="18"/>
      <c r="K25" s="18">
        <f t="shared" si="2"/>
        <v>352155.29749999999</v>
      </c>
      <c r="L25" s="18"/>
      <c r="M25" s="18"/>
      <c r="N25" s="18"/>
      <c r="O25" s="18">
        <f t="shared" si="3"/>
        <v>53859.0455</v>
      </c>
      <c r="P25" s="18"/>
      <c r="Q25" s="18">
        <f t="shared" si="4"/>
        <v>8286.0069999999996</v>
      </c>
      <c r="R25" s="18"/>
      <c r="S25" s="5" t="s">
        <v>26</v>
      </c>
      <c r="T25" s="10"/>
      <c r="U25" s="10"/>
    </row>
    <row r="26" spans="1:21" ht="43.2" x14ac:dyDescent="0.3">
      <c r="A26" s="94">
        <v>13</v>
      </c>
      <c r="B26" s="13" t="s">
        <v>85</v>
      </c>
      <c r="C26" s="13" t="s">
        <v>86</v>
      </c>
      <c r="D26" s="13" t="s">
        <v>87</v>
      </c>
      <c r="E26" s="13" t="s">
        <v>63</v>
      </c>
      <c r="F26" s="13"/>
      <c r="G26" s="16">
        <v>71.5</v>
      </c>
      <c r="H26" s="17">
        <v>94</v>
      </c>
      <c r="I26" s="18">
        <v>305525.96999999997</v>
      </c>
      <c r="J26" s="18"/>
      <c r="K26" s="18">
        <f t="shared" si="2"/>
        <v>259697.07449999996</v>
      </c>
      <c r="L26" s="18"/>
      <c r="M26" s="18"/>
      <c r="N26" s="18"/>
      <c r="O26" s="18">
        <f t="shared" si="3"/>
        <v>39718.376100000001</v>
      </c>
      <c r="P26" s="18"/>
      <c r="Q26" s="18">
        <f t="shared" si="4"/>
        <v>6110.5193999999992</v>
      </c>
      <c r="R26" s="18"/>
      <c r="S26" s="5" t="s">
        <v>26</v>
      </c>
      <c r="T26" s="10"/>
      <c r="U26" s="10"/>
    </row>
    <row r="27" spans="1:21" ht="28.8" x14ac:dyDescent="0.3">
      <c r="A27" s="94">
        <v>14</v>
      </c>
      <c r="B27" s="13" t="s">
        <v>88</v>
      </c>
      <c r="C27" s="13" t="s">
        <v>89</v>
      </c>
      <c r="D27" s="13" t="s">
        <v>90</v>
      </c>
      <c r="E27" s="13" t="s">
        <v>91</v>
      </c>
      <c r="F27" s="13"/>
      <c r="G27" s="16">
        <v>68.5</v>
      </c>
      <c r="H27" s="17">
        <v>91</v>
      </c>
      <c r="I27" s="18">
        <v>1318347.68</v>
      </c>
      <c r="J27" s="18"/>
      <c r="K27" s="18">
        <f t="shared" si="2"/>
        <v>1120595.5279999999</v>
      </c>
      <c r="L27" s="18"/>
      <c r="M27" s="18"/>
      <c r="N27" s="18"/>
      <c r="O27" s="18">
        <f t="shared" si="3"/>
        <v>171385.19839999999</v>
      </c>
      <c r="P27" s="18"/>
      <c r="Q27" s="18">
        <f t="shared" si="4"/>
        <v>26366.953600000001</v>
      </c>
      <c r="R27" s="18"/>
      <c r="S27" s="5" t="s">
        <v>26</v>
      </c>
      <c r="T27" s="10"/>
      <c r="U27" s="10"/>
    </row>
    <row r="28" spans="1:21" ht="43.2" x14ac:dyDescent="0.3">
      <c r="A28" s="94">
        <v>15</v>
      </c>
      <c r="B28" s="13" t="s">
        <v>92</v>
      </c>
      <c r="C28" s="13" t="s">
        <v>93</v>
      </c>
      <c r="D28" s="13" t="s">
        <v>94</v>
      </c>
      <c r="E28" s="13" t="s">
        <v>95</v>
      </c>
      <c r="F28" s="13" t="s">
        <v>96</v>
      </c>
      <c r="G28" s="16">
        <v>68</v>
      </c>
      <c r="H28" s="17">
        <v>94</v>
      </c>
      <c r="I28" s="18">
        <v>494928.67</v>
      </c>
      <c r="J28" s="18"/>
      <c r="K28" s="18">
        <f>I28*85%</f>
        <v>420689.36949999997</v>
      </c>
      <c r="L28" s="18"/>
      <c r="M28" s="18"/>
      <c r="N28" s="18"/>
      <c r="O28" s="18">
        <f t="shared" si="3"/>
        <v>64340.727100000004</v>
      </c>
      <c r="P28" s="18"/>
      <c r="Q28" s="18">
        <f t="shared" si="4"/>
        <v>9898.5733999999993</v>
      </c>
      <c r="R28" s="18"/>
      <c r="S28" s="5" t="s">
        <v>26</v>
      </c>
      <c r="T28" s="10"/>
      <c r="U28" s="10"/>
    </row>
    <row r="29" spans="1:21" s="177" customFormat="1" ht="57.6" x14ac:dyDescent="0.3">
      <c r="A29" s="172">
        <v>16</v>
      </c>
      <c r="B29" s="173" t="s">
        <v>97</v>
      </c>
      <c r="C29" s="173" t="s">
        <v>98</v>
      </c>
      <c r="D29" s="173" t="s">
        <v>73</v>
      </c>
      <c r="E29" s="173" t="s">
        <v>99</v>
      </c>
      <c r="F29" s="173" t="s">
        <v>71</v>
      </c>
      <c r="G29" s="178">
        <v>67.5</v>
      </c>
      <c r="H29" s="179">
        <v>85</v>
      </c>
      <c r="I29" s="174">
        <v>601996.28</v>
      </c>
      <c r="J29" s="174"/>
      <c r="K29" s="174">
        <f t="shared" si="2"/>
        <v>511696.83799999999</v>
      </c>
      <c r="L29" s="174"/>
      <c r="M29" s="174"/>
      <c r="N29" s="174"/>
      <c r="O29" s="174">
        <f t="shared" si="3"/>
        <v>78259.516400000008</v>
      </c>
      <c r="P29" s="174"/>
      <c r="Q29" s="174">
        <f t="shared" si="4"/>
        <v>12039.9256</v>
      </c>
      <c r="R29" s="174"/>
      <c r="S29" s="175" t="s">
        <v>26</v>
      </c>
      <c r="T29" s="176"/>
      <c r="U29" s="176"/>
    </row>
    <row r="30" spans="1:21" s="177" customFormat="1" ht="43.2" x14ac:dyDescent="0.3">
      <c r="A30" s="172">
        <v>17</v>
      </c>
      <c r="B30" s="173" t="s">
        <v>101</v>
      </c>
      <c r="C30" s="173" t="s">
        <v>102</v>
      </c>
      <c r="D30" s="173" t="s">
        <v>103</v>
      </c>
      <c r="E30" s="173" t="s">
        <v>72</v>
      </c>
      <c r="F30" s="173"/>
      <c r="G30" s="178">
        <v>66</v>
      </c>
      <c r="H30" s="179">
        <v>94</v>
      </c>
      <c r="I30" s="174">
        <v>363565.7</v>
      </c>
      <c r="J30" s="174"/>
      <c r="K30" s="174">
        <f t="shared" si="2"/>
        <v>309030.84500000003</v>
      </c>
      <c r="L30" s="174"/>
      <c r="M30" s="174"/>
      <c r="N30" s="174"/>
      <c r="O30" s="174">
        <f t="shared" si="3"/>
        <v>47263.541000000005</v>
      </c>
      <c r="P30" s="174"/>
      <c r="Q30" s="174">
        <f t="shared" si="4"/>
        <v>7271.3140000000003</v>
      </c>
      <c r="R30" s="174"/>
      <c r="S30" s="175" t="s">
        <v>26</v>
      </c>
      <c r="T30" s="176"/>
      <c r="U30" s="176"/>
    </row>
    <row r="31" spans="1:21" ht="86.4" x14ac:dyDescent="0.3">
      <c r="A31" s="95">
        <v>18</v>
      </c>
      <c r="B31" s="96" t="s">
        <v>104</v>
      </c>
      <c r="C31" s="96" t="s">
        <v>105</v>
      </c>
      <c r="D31" s="96" t="s">
        <v>76</v>
      </c>
      <c r="E31" s="96" t="s">
        <v>77</v>
      </c>
      <c r="F31" s="96" t="s">
        <v>78</v>
      </c>
      <c r="G31" s="96">
        <v>65.5</v>
      </c>
      <c r="H31" s="97">
        <v>94</v>
      </c>
      <c r="I31" s="98">
        <v>1280170.32</v>
      </c>
      <c r="J31" s="98"/>
      <c r="K31" s="98">
        <f t="shared" si="2"/>
        <v>1088144.7720000001</v>
      </c>
      <c r="L31" s="98"/>
      <c r="M31" s="98"/>
      <c r="N31" s="98"/>
      <c r="O31" s="98">
        <f t="shared" si="3"/>
        <v>166422.1416</v>
      </c>
      <c r="P31" s="98"/>
      <c r="Q31" s="98">
        <f t="shared" si="4"/>
        <v>25603.406400000003</v>
      </c>
      <c r="R31" s="98"/>
      <c r="S31" s="99" t="s">
        <v>100</v>
      </c>
      <c r="T31" s="10"/>
      <c r="U31" s="10"/>
    </row>
    <row r="32" spans="1:21" ht="43.2" x14ac:dyDescent="0.3">
      <c r="A32" s="172">
        <v>19</v>
      </c>
      <c r="B32" s="173" t="s">
        <v>106</v>
      </c>
      <c r="C32" s="173" t="s">
        <v>107</v>
      </c>
      <c r="D32" s="173" t="s">
        <v>108</v>
      </c>
      <c r="E32" s="173" t="s">
        <v>109</v>
      </c>
      <c r="F32" s="173"/>
      <c r="G32" s="178">
        <v>65</v>
      </c>
      <c r="H32" s="179">
        <v>94</v>
      </c>
      <c r="I32" s="174">
        <v>927792.47</v>
      </c>
      <c r="J32" s="174"/>
      <c r="K32" s="174">
        <f t="shared" si="2"/>
        <v>788623.59950000001</v>
      </c>
      <c r="L32" s="174"/>
      <c r="M32" s="174"/>
      <c r="N32" s="174"/>
      <c r="O32" s="174">
        <f t="shared" si="3"/>
        <v>120613.0211</v>
      </c>
      <c r="P32" s="174"/>
      <c r="Q32" s="174">
        <f t="shared" si="4"/>
        <v>18555.849399999999</v>
      </c>
      <c r="R32" s="174"/>
      <c r="S32" s="175" t="s">
        <v>26</v>
      </c>
      <c r="T32" s="10"/>
      <c r="U32" s="10"/>
    </row>
    <row r="33" spans="1:22" ht="43.2" x14ac:dyDescent="0.3">
      <c r="A33" s="95">
        <v>20</v>
      </c>
      <c r="B33" s="96" t="s">
        <v>110</v>
      </c>
      <c r="C33" s="96" t="s">
        <v>111</v>
      </c>
      <c r="D33" s="96" t="s">
        <v>112</v>
      </c>
      <c r="E33" s="96" t="s">
        <v>113</v>
      </c>
      <c r="F33" s="96" t="s">
        <v>114</v>
      </c>
      <c r="G33" s="96">
        <v>64.5</v>
      </c>
      <c r="H33" s="97">
        <v>91</v>
      </c>
      <c r="I33" s="98">
        <v>479205.16</v>
      </c>
      <c r="J33" s="98"/>
      <c r="K33" s="98">
        <f t="shared" si="2"/>
        <v>407324.38599999994</v>
      </c>
      <c r="L33" s="98"/>
      <c r="M33" s="98"/>
      <c r="N33" s="98"/>
      <c r="O33" s="98">
        <f t="shared" si="3"/>
        <v>62296.6708</v>
      </c>
      <c r="P33" s="98"/>
      <c r="Q33" s="98">
        <f t="shared" si="4"/>
        <v>9584.1031999999996</v>
      </c>
      <c r="R33" s="98"/>
      <c r="S33" s="99" t="s">
        <v>100</v>
      </c>
      <c r="T33" s="10"/>
      <c r="U33" s="10"/>
    </row>
    <row r="34" spans="1:22" ht="129.6" x14ac:dyDescent="0.3">
      <c r="A34" s="95">
        <v>21</v>
      </c>
      <c r="B34" s="96" t="s">
        <v>115</v>
      </c>
      <c r="C34" s="96" t="s">
        <v>116</v>
      </c>
      <c r="D34" s="96" t="s">
        <v>117</v>
      </c>
      <c r="E34" s="96" t="s">
        <v>118</v>
      </c>
      <c r="F34" s="96"/>
      <c r="G34" s="96">
        <v>64</v>
      </c>
      <c r="H34" s="97">
        <v>91</v>
      </c>
      <c r="I34" s="98">
        <f>665128.03+12015.02</f>
        <v>677143.05</v>
      </c>
      <c r="J34" s="98"/>
      <c r="K34" s="98">
        <f t="shared" si="2"/>
        <v>575571.59250000003</v>
      </c>
      <c r="L34" s="98"/>
      <c r="M34" s="98"/>
      <c r="N34" s="98"/>
      <c r="O34" s="98">
        <f t="shared" si="3"/>
        <v>88028.596500000014</v>
      </c>
      <c r="P34" s="98"/>
      <c r="Q34" s="98">
        <f t="shared" si="4"/>
        <v>13542.861000000001</v>
      </c>
      <c r="R34" s="98"/>
      <c r="S34" s="99" t="s">
        <v>100</v>
      </c>
      <c r="T34" s="10"/>
      <c r="U34" s="10"/>
    </row>
    <row r="35" spans="1:22" ht="72" x14ac:dyDescent="0.3">
      <c r="A35" s="95">
        <v>22</v>
      </c>
      <c r="B35" s="96" t="s">
        <v>119</v>
      </c>
      <c r="C35" s="96" t="s">
        <v>120</v>
      </c>
      <c r="D35" s="96" t="s">
        <v>121</v>
      </c>
      <c r="E35" s="96" t="s">
        <v>122</v>
      </c>
      <c r="F35" s="96" t="s">
        <v>123</v>
      </c>
      <c r="G35" s="96">
        <v>64</v>
      </c>
      <c r="H35" s="97">
        <v>91</v>
      </c>
      <c r="I35" s="98">
        <v>411649.7</v>
      </c>
      <c r="J35" s="98"/>
      <c r="K35" s="98">
        <f t="shared" si="2"/>
        <v>349902.245</v>
      </c>
      <c r="L35" s="98"/>
      <c r="M35" s="98"/>
      <c r="N35" s="98"/>
      <c r="O35" s="98">
        <f t="shared" si="3"/>
        <v>53514.461000000003</v>
      </c>
      <c r="P35" s="98"/>
      <c r="Q35" s="98">
        <f t="shared" si="4"/>
        <v>8232.9940000000006</v>
      </c>
      <c r="R35" s="98"/>
      <c r="S35" s="99" t="s">
        <v>100</v>
      </c>
      <c r="T35" s="10"/>
      <c r="U35" s="10"/>
    </row>
    <row r="36" spans="1:22" ht="86.4" x14ac:dyDescent="0.3">
      <c r="A36" s="95">
        <v>23</v>
      </c>
      <c r="B36" s="96" t="s">
        <v>124</v>
      </c>
      <c r="C36" s="96" t="s">
        <v>125</v>
      </c>
      <c r="D36" s="96" t="s">
        <v>71</v>
      </c>
      <c r="E36" s="96" t="s">
        <v>126</v>
      </c>
      <c r="F36" s="96" t="s">
        <v>127</v>
      </c>
      <c r="G36" s="96">
        <v>63.5</v>
      </c>
      <c r="H36" s="97">
        <v>91</v>
      </c>
      <c r="I36" s="98">
        <v>432823.77</v>
      </c>
      <c r="J36" s="98"/>
      <c r="K36" s="98">
        <f t="shared" si="2"/>
        <v>367900.20449999999</v>
      </c>
      <c r="L36" s="98"/>
      <c r="M36" s="98"/>
      <c r="N36" s="98"/>
      <c r="O36" s="98">
        <f t="shared" si="3"/>
        <v>56267.090100000001</v>
      </c>
      <c r="P36" s="98"/>
      <c r="Q36" s="98">
        <f t="shared" si="4"/>
        <v>8656.4754000000012</v>
      </c>
      <c r="R36" s="98"/>
      <c r="S36" s="99" t="s">
        <v>100</v>
      </c>
      <c r="T36" s="10"/>
      <c r="U36" s="10"/>
    </row>
    <row r="37" spans="1:22" ht="28.8" x14ac:dyDescent="0.3">
      <c r="A37" s="95">
        <v>24</v>
      </c>
      <c r="B37" s="96" t="s">
        <v>128</v>
      </c>
      <c r="C37" s="96" t="s">
        <v>129</v>
      </c>
      <c r="D37" s="96" t="s">
        <v>130</v>
      </c>
      <c r="E37" s="96"/>
      <c r="F37" s="96" t="s">
        <v>131</v>
      </c>
      <c r="G37" s="96">
        <v>62.5</v>
      </c>
      <c r="H37" s="97">
        <v>94</v>
      </c>
      <c r="I37" s="98">
        <v>429220.44</v>
      </c>
      <c r="J37" s="98"/>
      <c r="K37" s="98">
        <f t="shared" si="2"/>
        <v>364837.37400000001</v>
      </c>
      <c r="L37" s="98"/>
      <c r="M37" s="98"/>
      <c r="N37" s="98"/>
      <c r="O37" s="98">
        <f t="shared" si="3"/>
        <v>55798.657200000001</v>
      </c>
      <c r="P37" s="98"/>
      <c r="Q37" s="98">
        <f t="shared" si="4"/>
        <v>8584.4088000000011</v>
      </c>
      <c r="R37" s="98"/>
      <c r="S37" s="99" t="s">
        <v>100</v>
      </c>
      <c r="T37" s="10"/>
      <c r="U37" s="10"/>
    </row>
    <row r="38" spans="1:22" ht="86.4" x14ac:dyDescent="0.3">
      <c r="A38" s="95">
        <v>25</v>
      </c>
      <c r="B38" s="96" t="s">
        <v>132</v>
      </c>
      <c r="C38" s="96" t="s">
        <v>133</v>
      </c>
      <c r="D38" s="96" t="s">
        <v>134</v>
      </c>
      <c r="E38" s="96" t="s">
        <v>135</v>
      </c>
      <c r="F38" s="96" t="s">
        <v>136</v>
      </c>
      <c r="G38" s="96">
        <v>62.5</v>
      </c>
      <c r="H38" s="97">
        <v>91</v>
      </c>
      <c r="I38" s="98">
        <v>530729.97</v>
      </c>
      <c r="J38" s="98"/>
      <c r="K38" s="98">
        <f t="shared" si="2"/>
        <v>451120.47449999995</v>
      </c>
      <c r="L38" s="98"/>
      <c r="M38" s="98"/>
      <c r="N38" s="98"/>
      <c r="O38" s="98">
        <f t="shared" si="3"/>
        <v>68994.896099999998</v>
      </c>
      <c r="P38" s="98"/>
      <c r="Q38" s="98">
        <f t="shared" si="4"/>
        <v>10614.599399999999</v>
      </c>
      <c r="R38" s="98"/>
      <c r="S38" s="99" t="s">
        <v>100</v>
      </c>
      <c r="T38" s="10"/>
      <c r="U38" s="10"/>
    </row>
    <row r="39" spans="1:22" ht="43.2" x14ac:dyDescent="0.3">
      <c r="A39" s="95">
        <v>26</v>
      </c>
      <c r="B39" s="96" t="s">
        <v>137</v>
      </c>
      <c r="C39" s="96" t="s">
        <v>138</v>
      </c>
      <c r="D39" s="96" t="s">
        <v>139</v>
      </c>
      <c r="E39" s="96" t="s">
        <v>99</v>
      </c>
      <c r="F39" s="96" t="s">
        <v>140</v>
      </c>
      <c r="G39" s="96">
        <v>61.5</v>
      </c>
      <c r="H39" s="97">
        <v>91</v>
      </c>
      <c r="I39" s="98">
        <v>689515.14</v>
      </c>
      <c r="J39" s="98"/>
      <c r="K39" s="98">
        <f t="shared" si="2"/>
        <v>586087.86899999995</v>
      </c>
      <c r="L39" s="98"/>
      <c r="M39" s="98"/>
      <c r="N39" s="98"/>
      <c r="O39" s="98">
        <f t="shared" si="3"/>
        <v>89636.968200000003</v>
      </c>
      <c r="P39" s="98"/>
      <c r="Q39" s="98">
        <f t="shared" si="4"/>
        <v>13790.302800000001</v>
      </c>
      <c r="R39" s="98"/>
      <c r="S39" s="99" t="s">
        <v>100</v>
      </c>
      <c r="T39" s="10"/>
      <c r="U39" s="10"/>
    </row>
    <row r="40" spans="1:22" ht="186.75" customHeight="1" x14ac:dyDescent="0.3">
      <c r="A40" s="95">
        <v>27</v>
      </c>
      <c r="B40" s="96" t="s">
        <v>141</v>
      </c>
      <c r="C40" s="96" t="s">
        <v>142</v>
      </c>
      <c r="D40" s="96" t="s">
        <v>59</v>
      </c>
      <c r="E40" s="96" t="s">
        <v>143</v>
      </c>
      <c r="F40" s="96" t="s">
        <v>144</v>
      </c>
      <c r="G40" s="96">
        <v>61</v>
      </c>
      <c r="H40" s="97">
        <v>91</v>
      </c>
      <c r="I40" s="98">
        <v>326120.40000000002</v>
      </c>
      <c r="J40" s="98"/>
      <c r="K40" s="98">
        <f t="shared" si="2"/>
        <v>277202.34000000003</v>
      </c>
      <c r="L40" s="98"/>
      <c r="M40" s="98"/>
      <c r="N40" s="98"/>
      <c r="O40" s="98">
        <f t="shared" si="3"/>
        <v>42395.652000000002</v>
      </c>
      <c r="P40" s="98"/>
      <c r="Q40" s="98">
        <f t="shared" si="4"/>
        <v>6522.4080000000004</v>
      </c>
      <c r="R40" s="98"/>
      <c r="S40" s="99" t="s">
        <v>100</v>
      </c>
      <c r="T40" s="10"/>
      <c r="U40" s="10"/>
    </row>
    <row r="41" spans="1:22" x14ac:dyDescent="0.3">
      <c r="A41" s="109" t="s">
        <v>145</v>
      </c>
      <c r="B41" s="110"/>
      <c r="C41" s="110"/>
      <c r="D41" s="110"/>
      <c r="E41" s="110"/>
      <c r="F41" s="111"/>
      <c r="G41" s="11"/>
      <c r="H41" s="14"/>
      <c r="I41" s="19">
        <f>SUM(I14:I40)</f>
        <v>18365839.579999998</v>
      </c>
      <c r="J41" s="19">
        <f t="shared" ref="J41:Q41" si="5">SUM(J14:J40)</f>
        <v>0</v>
      </c>
      <c r="K41" s="19">
        <f t="shared" si="5"/>
        <v>15610963.642999999</v>
      </c>
      <c r="L41" s="19">
        <f t="shared" si="5"/>
        <v>0</v>
      </c>
      <c r="M41" s="19">
        <f t="shared" si="5"/>
        <v>0</v>
      </c>
      <c r="N41" s="19">
        <f t="shared" si="5"/>
        <v>0</v>
      </c>
      <c r="O41" s="19">
        <f t="shared" si="5"/>
        <v>2387559.1453999998</v>
      </c>
      <c r="P41" s="19">
        <f t="shared" si="5"/>
        <v>0</v>
      </c>
      <c r="Q41" s="19">
        <f t="shared" si="5"/>
        <v>367316.7916</v>
      </c>
      <c r="R41" s="20"/>
      <c r="S41" s="5"/>
      <c r="T41" s="10"/>
      <c r="U41" s="10"/>
    </row>
    <row r="42" spans="1:22" x14ac:dyDescent="0.3">
      <c r="A42" s="109" t="s">
        <v>146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5"/>
      <c r="T42" s="10"/>
      <c r="U42" s="10"/>
    </row>
    <row r="43" spans="1:22" ht="57.6" x14ac:dyDescent="0.3">
      <c r="A43" s="13">
        <v>1</v>
      </c>
      <c r="B43" s="13" t="s">
        <v>147</v>
      </c>
      <c r="C43" s="13" t="s">
        <v>148</v>
      </c>
      <c r="D43" s="13" t="s">
        <v>149</v>
      </c>
      <c r="E43" s="13" t="s">
        <v>150</v>
      </c>
      <c r="F43" s="13" t="s">
        <v>62</v>
      </c>
      <c r="G43" s="16">
        <v>79</v>
      </c>
      <c r="H43" s="17">
        <v>86</v>
      </c>
      <c r="I43" s="18">
        <v>258191.52</v>
      </c>
      <c r="J43" s="21"/>
      <c r="K43" s="18">
        <f>I43*85%</f>
        <v>219462.79199999999</v>
      </c>
      <c r="L43" s="18"/>
      <c r="M43" s="18"/>
      <c r="N43" s="18"/>
      <c r="O43" s="18">
        <f>I43*13%</f>
        <v>33564.897599999997</v>
      </c>
      <c r="P43" s="18"/>
      <c r="Q43" s="18">
        <f>I43*2%</f>
        <v>5163.8303999999998</v>
      </c>
      <c r="R43" s="21"/>
      <c r="S43" s="5" t="s">
        <v>26</v>
      </c>
      <c r="T43" s="10"/>
      <c r="U43" s="10"/>
    </row>
    <row r="44" spans="1:22" ht="43.2" x14ac:dyDescent="0.3">
      <c r="A44" s="13">
        <v>2</v>
      </c>
      <c r="B44" s="13" t="s">
        <v>151</v>
      </c>
      <c r="C44" s="13" t="s">
        <v>152</v>
      </c>
      <c r="D44" s="13" t="s">
        <v>153</v>
      </c>
      <c r="E44" s="13"/>
      <c r="F44" s="13" t="s">
        <v>154</v>
      </c>
      <c r="G44" s="16">
        <v>68.5</v>
      </c>
      <c r="H44" s="17">
        <v>86</v>
      </c>
      <c r="I44" s="18">
        <v>1162818.31</v>
      </c>
      <c r="J44" s="21"/>
      <c r="K44" s="18">
        <f>I44*85%</f>
        <v>988395.56350000005</v>
      </c>
      <c r="L44" s="18"/>
      <c r="M44" s="18"/>
      <c r="N44" s="18"/>
      <c r="O44" s="18">
        <f>I44*13%</f>
        <v>151166.38030000002</v>
      </c>
      <c r="P44" s="18"/>
      <c r="Q44" s="18">
        <f>I44*2%</f>
        <v>23256.3662</v>
      </c>
      <c r="R44" s="21"/>
      <c r="S44" s="5" t="s">
        <v>26</v>
      </c>
      <c r="T44" s="10"/>
      <c r="U44" s="10"/>
    </row>
    <row r="45" spans="1:22" x14ac:dyDescent="0.3">
      <c r="A45" s="109" t="s">
        <v>155</v>
      </c>
      <c r="B45" s="110"/>
      <c r="C45" s="110"/>
      <c r="D45" s="110"/>
      <c r="E45" s="110"/>
      <c r="F45" s="111"/>
      <c r="G45" s="11"/>
      <c r="H45" s="14"/>
      <c r="I45" s="19">
        <f>SUM(I42:I44)</f>
        <v>1421009.83</v>
      </c>
      <c r="J45" s="14">
        <f>SUM(J42:J44)</f>
        <v>0</v>
      </c>
      <c r="K45" s="14">
        <f>SUM(K42:K44)</f>
        <v>1207858.3555000001</v>
      </c>
      <c r="L45" s="14"/>
      <c r="M45" s="14">
        <f>SUM(M42:M44)</f>
        <v>0</v>
      </c>
      <c r="N45" s="14">
        <f>SUM(N42:N44)</f>
        <v>0</v>
      </c>
      <c r="O45" s="14">
        <f>SUM(O42:O44)</f>
        <v>184731.27790000002</v>
      </c>
      <c r="P45" s="14"/>
      <c r="Q45" s="14">
        <f>SUM(Q42:Q44)</f>
        <v>28420.196599999999</v>
      </c>
      <c r="R45" s="22"/>
      <c r="S45" s="12"/>
      <c r="T45" s="10"/>
      <c r="U45" s="10"/>
    </row>
    <row r="46" spans="1:22" x14ac:dyDescent="0.3">
      <c r="A46" s="125" t="s">
        <v>156</v>
      </c>
      <c r="B46" s="126"/>
      <c r="C46" s="126"/>
      <c r="D46" s="126"/>
      <c r="E46" s="126"/>
      <c r="F46" s="127"/>
      <c r="G46" s="23"/>
      <c r="H46" s="24"/>
      <c r="I46" s="24">
        <f>I41+I45</f>
        <v>19786849.409999996</v>
      </c>
      <c r="J46" s="24" t="e">
        <f>#REF!+#REF!+J45</f>
        <v>#REF!</v>
      </c>
      <c r="K46" s="24">
        <f>K45+K41</f>
        <v>16818821.998500001</v>
      </c>
      <c r="L46" s="24">
        <f t="shared" ref="L46:Q46" si="6">L45+L41</f>
        <v>0</v>
      </c>
      <c r="M46" s="24">
        <f t="shared" si="6"/>
        <v>0</v>
      </c>
      <c r="N46" s="24">
        <f t="shared" si="6"/>
        <v>0</v>
      </c>
      <c r="O46" s="24">
        <f t="shared" si="6"/>
        <v>2572290.4232999999</v>
      </c>
      <c r="P46" s="24">
        <f t="shared" si="6"/>
        <v>0</v>
      </c>
      <c r="Q46" s="24">
        <f t="shared" si="6"/>
        <v>395736.98820000002</v>
      </c>
      <c r="R46" s="26"/>
      <c r="S46" s="25"/>
      <c r="T46" s="10"/>
      <c r="U46" s="10"/>
      <c r="V46" s="37"/>
    </row>
    <row r="47" spans="1:22" x14ac:dyDescent="0.3">
      <c r="A47" s="125" t="s">
        <v>178</v>
      </c>
      <c r="B47" s="126"/>
      <c r="C47" s="126"/>
      <c r="D47" s="126"/>
      <c r="E47" s="126"/>
      <c r="F47" s="126"/>
      <c r="G47" s="126"/>
      <c r="H47" s="127"/>
      <c r="I47" s="24">
        <f>SUM(I43:I44,I14:I28)</f>
        <v>12636917.01</v>
      </c>
      <c r="J47" s="24">
        <f t="shared" ref="J47:Q47" si="7">SUM(J43:J44,J14:J28)</f>
        <v>0</v>
      </c>
      <c r="K47" s="24">
        <f t="shared" si="7"/>
        <v>10741379.458500002</v>
      </c>
      <c r="L47" s="24">
        <f t="shared" si="7"/>
        <v>0</v>
      </c>
      <c r="M47" s="24">
        <f t="shared" si="7"/>
        <v>0</v>
      </c>
      <c r="N47" s="24">
        <f t="shared" si="7"/>
        <v>0</v>
      </c>
      <c r="O47" s="24">
        <f t="shared" si="7"/>
        <v>1642799.2112999998</v>
      </c>
      <c r="P47" s="24">
        <f t="shared" si="7"/>
        <v>0</v>
      </c>
      <c r="Q47" s="24">
        <f t="shared" si="7"/>
        <v>252738.34020000001</v>
      </c>
      <c r="R47" s="36"/>
      <c r="S47" s="25"/>
      <c r="T47" s="10"/>
      <c r="U47" s="10"/>
    </row>
    <row r="48" spans="1:22" x14ac:dyDescent="0.3">
      <c r="A48" s="125" t="s">
        <v>179</v>
      </c>
      <c r="B48" s="126"/>
      <c r="C48" s="126"/>
      <c r="D48" s="126"/>
      <c r="E48" s="126"/>
      <c r="F48" s="126"/>
      <c r="G48" s="126"/>
      <c r="H48" s="127"/>
      <c r="I48" s="24">
        <f>SUM(I29:I40)</f>
        <v>7149932.3999999994</v>
      </c>
      <c r="J48" s="24">
        <f t="shared" ref="J48:Q48" si="8">SUM(J29:J40)</f>
        <v>0</v>
      </c>
      <c r="K48" s="24">
        <f t="shared" si="8"/>
        <v>6077442.5399999991</v>
      </c>
      <c r="L48" s="24">
        <f t="shared" si="8"/>
        <v>0</v>
      </c>
      <c r="M48" s="24">
        <f t="shared" si="8"/>
        <v>0</v>
      </c>
      <c r="N48" s="24">
        <f t="shared" si="8"/>
        <v>0</v>
      </c>
      <c r="O48" s="24">
        <f t="shared" si="8"/>
        <v>929491.21200000017</v>
      </c>
      <c r="P48" s="24">
        <f t="shared" si="8"/>
        <v>0</v>
      </c>
      <c r="Q48" s="24">
        <f t="shared" si="8"/>
        <v>142998.64800000002</v>
      </c>
      <c r="R48" s="36"/>
      <c r="S48" s="25"/>
      <c r="T48" s="10"/>
      <c r="U48" s="10"/>
    </row>
    <row r="49" spans="1:23" ht="21.75" customHeight="1" x14ac:dyDescent="0.3">
      <c r="A49" s="109" t="s">
        <v>157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2"/>
      <c r="T49" s="10">
        <f t="shared" ref="T49:T56" si="9">I49-K49-O49-Q49</f>
        <v>0</v>
      </c>
      <c r="U49" s="10">
        <f t="shared" ref="U49:U56" si="10">I49-K49-O49-Q49</f>
        <v>0</v>
      </c>
    </row>
    <row r="50" spans="1:23" ht="20.25" customHeight="1" x14ac:dyDescent="0.3">
      <c r="A50" s="109" t="s">
        <v>158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2"/>
      <c r="T50" s="10">
        <f t="shared" si="9"/>
        <v>0</v>
      </c>
      <c r="U50" s="10">
        <f t="shared" si="10"/>
        <v>0</v>
      </c>
    </row>
    <row r="51" spans="1:23" ht="72" x14ac:dyDescent="0.3">
      <c r="A51" s="4">
        <v>1</v>
      </c>
      <c r="B51" s="13" t="s">
        <v>159</v>
      </c>
      <c r="C51" s="6" t="s">
        <v>160</v>
      </c>
      <c r="D51" s="6" t="s">
        <v>24</v>
      </c>
      <c r="E51" s="4" t="s">
        <v>161</v>
      </c>
      <c r="F51" s="4"/>
      <c r="G51" s="27">
        <v>70.5</v>
      </c>
      <c r="H51" s="28">
        <v>87</v>
      </c>
      <c r="I51" s="29">
        <v>1347194.38</v>
      </c>
      <c r="J51" s="30"/>
      <c r="K51" s="30">
        <f>I51*85%</f>
        <v>1145115.2229999998</v>
      </c>
      <c r="L51" s="30"/>
      <c r="M51" s="29"/>
      <c r="N51" s="29"/>
      <c r="O51" s="30">
        <f>I51*13%</f>
        <v>175135.26939999999</v>
      </c>
      <c r="P51" s="30"/>
      <c r="Q51" s="30">
        <f>I51*2%</f>
        <v>26943.887599999998</v>
      </c>
      <c r="R51" s="31"/>
      <c r="S51" s="6" t="s">
        <v>26</v>
      </c>
      <c r="T51" s="10">
        <f t="shared" si="9"/>
        <v>1.3460521586239338E-10</v>
      </c>
      <c r="U51" s="10">
        <f t="shared" si="10"/>
        <v>1.3460521586239338E-10</v>
      </c>
    </row>
    <row r="52" spans="1:23" ht="43.2" x14ac:dyDescent="0.3">
      <c r="A52" s="4">
        <v>2</v>
      </c>
      <c r="B52" s="13" t="s">
        <v>162</v>
      </c>
      <c r="C52" s="6" t="s">
        <v>163</v>
      </c>
      <c r="D52" s="6" t="s">
        <v>164</v>
      </c>
      <c r="E52" s="6" t="s">
        <v>165</v>
      </c>
      <c r="F52" s="4" t="s">
        <v>166</v>
      </c>
      <c r="G52" s="27">
        <v>67</v>
      </c>
      <c r="H52" s="8">
        <v>87</v>
      </c>
      <c r="I52" s="29">
        <v>280566.42</v>
      </c>
      <c r="J52" s="30"/>
      <c r="K52" s="30">
        <f>I52*85%</f>
        <v>238481.45699999997</v>
      </c>
      <c r="L52" s="30"/>
      <c r="M52" s="30"/>
      <c r="N52" s="30"/>
      <c r="O52" s="30">
        <f>I52*13%</f>
        <v>36473.634599999998</v>
      </c>
      <c r="P52" s="30"/>
      <c r="Q52" s="30">
        <f>I52*2%</f>
        <v>5611.3283999999994</v>
      </c>
      <c r="R52" s="31"/>
      <c r="S52" s="6" t="s">
        <v>26</v>
      </c>
      <c r="T52" s="10">
        <f t="shared" si="9"/>
        <v>2.0918378140777349E-11</v>
      </c>
      <c r="U52" s="10">
        <f t="shared" si="10"/>
        <v>2.0918378140777349E-11</v>
      </c>
    </row>
    <row r="53" spans="1:23" ht="43.2" x14ac:dyDescent="0.3">
      <c r="A53" s="4">
        <v>3</v>
      </c>
      <c r="B53" s="13" t="s">
        <v>167</v>
      </c>
      <c r="C53" s="6" t="s">
        <v>168</v>
      </c>
      <c r="D53" s="6" t="s">
        <v>169</v>
      </c>
      <c r="E53" s="6" t="s">
        <v>164</v>
      </c>
      <c r="F53" s="4" t="s">
        <v>170</v>
      </c>
      <c r="G53" s="27">
        <v>65.5</v>
      </c>
      <c r="H53" s="8">
        <v>88</v>
      </c>
      <c r="I53" s="29">
        <v>288084.21000000002</v>
      </c>
      <c r="J53" s="30"/>
      <c r="K53" s="30">
        <f>I53*85%</f>
        <v>244871.5785</v>
      </c>
      <c r="L53" s="30"/>
      <c r="M53" s="30"/>
      <c r="N53" s="30"/>
      <c r="O53" s="30">
        <f>I53*13%</f>
        <v>37450.947300000007</v>
      </c>
      <c r="P53" s="30"/>
      <c r="Q53" s="30">
        <f>I53*2%</f>
        <v>5761.6842000000006</v>
      </c>
      <c r="R53" s="31"/>
      <c r="S53" s="6" t="s">
        <v>26</v>
      </c>
      <c r="T53" s="10">
        <f t="shared" si="9"/>
        <v>1.0004441719502211E-11</v>
      </c>
      <c r="U53" s="10">
        <f t="shared" si="10"/>
        <v>1.0004441719502211E-11</v>
      </c>
    </row>
    <row r="54" spans="1:23" ht="115.2" x14ac:dyDescent="0.3">
      <c r="A54" s="4">
        <v>4</v>
      </c>
      <c r="B54" s="13" t="s">
        <v>171</v>
      </c>
      <c r="C54" s="6" t="s">
        <v>172</v>
      </c>
      <c r="D54" s="6" t="s">
        <v>173</v>
      </c>
      <c r="E54" s="6" t="s">
        <v>174</v>
      </c>
      <c r="F54" s="4" t="s">
        <v>175</v>
      </c>
      <c r="G54" s="27">
        <v>62</v>
      </c>
      <c r="H54" s="8">
        <v>88</v>
      </c>
      <c r="I54" s="29">
        <v>810183.41</v>
      </c>
      <c r="J54" s="30"/>
      <c r="K54" s="30">
        <f>I54*85%</f>
        <v>688655.89850000001</v>
      </c>
      <c r="L54" s="30"/>
      <c r="M54" s="30"/>
      <c r="N54" s="30"/>
      <c r="O54" s="30">
        <f>I54*13%</f>
        <v>105323.84330000001</v>
      </c>
      <c r="P54" s="30"/>
      <c r="Q54" s="30">
        <f>I54*2%</f>
        <v>16203.668200000002</v>
      </c>
      <c r="R54" s="31"/>
      <c r="S54" s="6" t="s">
        <v>26</v>
      </c>
      <c r="T54" s="10">
        <f t="shared" si="9"/>
        <v>0</v>
      </c>
      <c r="U54" s="10">
        <f t="shared" si="10"/>
        <v>0</v>
      </c>
    </row>
    <row r="55" spans="1:23" x14ac:dyDescent="0.3">
      <c r="A55" s="109" t="s">
        <v>176</v>
      </c>
      <c r="B55" s="110"/>
      <c r="C55" s="110"/>
      <c r="D55" s="110"/>
      <c r="E55" s="110"/>
      <c r="F55" s="111"/>
      <c r="G55" s="11"/>
      <c r="H55" s="14"/>
      <c r="I55" s="19">
        <f>SUM(I51:I54)</f>
        <v>2726028.42</v>
      </c>
      <c r="J55" s="14">
        <f>SUM(J51:J54)</f>
        <v>0</v>
      </c>
      <c r="K55" s="14">
        <f>SUM(K51:K54)</f>
        <v>2317124.1569999997</v>
      </c>
      <c r="L55" s="14"/>
      <c r="M55" s="14">
        <f>SUM(M51:M54)</f>
        <v>0</v>
      </c>
      <c r="N55" s="14">
        <f>SUM(N51:N54)</f>
        <v>0</v>
      </c>
      <c r="O55" s="14">
        <f>SUM(O51:O54)</f>
        <v>354383.69459999999</v>
      </c>
      <c r="P55" s="14"/>
      <c r="Q55" s="14">
        <f>SUM(Q51:Q54)</f>
        <v>54520.568399999996</v>
      </c>
      <c r="R55" s="22"/>
      <c r="S55" s="12"/>
      <c r="T55" s="10">
        <f t="shared" si="9"/>
        <v>2.8376234695315361E-10</v>
      </c>
      <c r="U55" s="10">
        <f t="shared" si="10"/>
        <v>2.8376234695315361E-10</v>
      </c>
    </row>
    <row r="56" spans="1:23" ht="21" customHeight="1" x14ac:dyDescent="0.3">
      <c r="A56" s="125" t="s">
        <v>177</v>
      </c>
      <c r="B56" s="126"/>
      <c r="C56" s="126"/>
      <c r="D56" s="126"/>
      <c r="E56" s="126"/>
      <c r="F56" s="127"/>
      <c r="G56" s="23"/>
      <c r="H56" s="24"/>
      <c r="I56" s="24">
        <f>I55</f>
        <v>2726028.42</v>
      </c>
      <c r="J56" s="24" t="e">
        <f>#REF!+#REF!+J55</f>
        <v>#REF!</v>
      </c>
      <c r="K56" s="24">
        <f>K55</f>
        <v>2317124.1569999997</v>
      </c>
      <c r="L56" s="25"/>
      <c r="M56" s="24" t="e">
        <f>#REF!+#REF!+M55</f>
        <v>#REF!</v>
      </c>
      <c r="N56" s="24" t="e">
        <f>#REF!+#REF!+N55</f>
        <v>#REF!</v>
      </c>
      <c r="O56" s="24">
        <f>O55</f>
        <v>354383.69459999999</v>
      </c>
      <c r="P56" s="25"/>
      <c r="Q56" s="24">
        <f>Q55</f>
        <v>54520.568399999996</v>
      </c>
      <c r="R56" s="26"/>
      <c r="S56" s="25"/>
      <c r="T56" s="10">
        <f t="shared" si="9"/>
        <v>2.8376234695315361E-10</v>
      </c>
      <c r="U56" s="10">
        <f t="shared" si="10"/>
        <v>2.8376234695315361E-10</v>
      </c>
      <c r="V56" s="32"/>
      <c r="W56" s="32"/>
    </row>
    <row r="57" spans="1:23" x14ac:dyDescent="0.3">
      <c r="A57" s="119" t="s">
        <v>500</v>
      </c>
      <c r="B57" s="120"/>
      <c r="C57" s="120"/>
      <c r="D57" s="120"/>
      <c r="E57" s="120"/>
      <c r="F57" s="121"/>
      <c r="G57" s="101"/>
      <c r="H57" s="101"/>
      <c r="I57" s="102">
        <f>I11+I47+I56</f>
        <v>17553796.880000003</v>
      </c>
      <c r="J57" s="102" t="e">
        <f t="shared" ref="J57:K57" si="11">J11+J47+J56</f>
        <v>#REF!</v>
      </c>
      <c r="K57" s="102">
        <f t="shared" si="11"/>
        <v>14920727.348000001</v>
      </c>
      <c r="L57" s="102">
        <f t="shared" ref="L57" si="12">L11+L47+L56</f>
        <v>0</v>
      </c>
      <c r="M57" s="102" t="e">
        <f t="shared" ref="M57" si="13">M11+M47+M56</f>
        <v>#REF!</v>
      </c>
      <c r="N57" s="102" t="e">
        <f t="shared" ref="N57" si="14">N11+N47+N56</f>
        <v>#REF!</v>
      </c>
      <c r="O57" s="102">
        <f t="shared" ref="O57" si="15">O11+O47+O56</f>
        <v>2281993.5943999998</v>
      </c>
      <c r="P57" s="102">
        <f t="shared" ref="P57" si="16">P11+P47+P56</f>
        <v>0</v>
      </c>
      <c r="Q57" s="102">
        <f t="shared" ref="Q57" si="17">Q11+Q47+Q56</f>
        <v>351075.9376</v>
      </c>
      <c r="R57" s="101"/>
      <c r="S57" s="101"/>
    </row>
    <row r="58" spans="1:23" x14ac:dyDescent="0.3">
      <c r="A58" s="119" t="s">
        <v>499</v>
      </c>
      <c r="B58" s="120"/>
      <c r="C58" s="120"/>
      <c r="D58" s="120"/>
      <c r="E58" s="120"/>
      <c r="F58" s="121"/>
      <c r="G58" s="103"/>
      <c r="H58" s="103"/>
      <c r="I58" s="104">
        <f>I48</f>
        <v>7149932.3999999994</v>
      </c>
      <c r="J58" s="104">
        <f t="shared" ref="J58:Q58" si="18">J48</f>
        <v>0</v>
      </c>
      <c r="K58" s="104">
        <f t="shared" si="18"/>
        <v>6077442.5399999991</v>
      </c>
      <c r="L58" s="104">
        <f t="shared" si="18"/>
        <v>0</v>
      </c>
      <c r="M58" s="104">
        <f t="shared" si="18"/>
        <v>0</v>
      </c>
      <c r="N58" s="104">
        <f t="shared" si="18"/>
        <v>0</v>
      </c>
      <c r="O58" s="104">
        <f t="shared" si="18"/>
        <v>929491.21200000017</v>
      </c>
      <c r="P58" s="104">
        <f t="shared" si="18"/>
        <v>0</v>
      </c>
      <c r="Q58" s="104">
        <f t="shared" si="18"/>
        <v>142998.64800000002</v>
      </c>
      <c r="R58" s="103"/>
      <c r="S58" s="103"/>
    </row>
    <row r="59" spans="1:23" x14ac:dyDescent="0.3">
      <c r="A59" s="122" t="s">
        <v>503</v>
      </c>
      <c r="B59" s="123"/>
      <c r="C59" s="123"/>
      <c r="D59" s="123"/>
      <c r="E59" s="123"/>
      <c r="F59" s="124"/>
      <c r="G59" s="103"/>
      <c r="H59" s="103"/>
      <c r="I59" s="104">
        <f>I57+I58</f>
        <v>24703729.280000001</v>
      </c>
      <c r="J59" s="104" t="e">
        <f t="shared" ref="J59:R59" si="19">J57+J58</f>
        <v>#REF!</v>
      </c>
      <c r="K59" s="104">
        <f t="shared" si="19"/>
        <v>20998169.888</v>
      </c>
      <c r="L59" s="104">
        <f t="shared" si="19"/>
        <v>0</v>
      </c>
      <c r="M59" s="104" t="e">
        <f t="shared" si="19"/>
        <v>#REF!</v>
      </c>
      <c r="N59" s="104" t="e">
        <f t="shared" si="19"/>
        <v>#REF!</v>
      </c>
      <c r="O59" s="104">
        <f t="shared" si="19"/>
        <v>3211484.8064000001</v>
      </c>
      <c r="P59" s="104">
        <f t="shared" si="19"/>
        <v>0</v>
      </c>
      <c r="Q59" s="104">
        <f t="shared" si="19"/>
        <v>494074.58559999999</v>
      </c>
      <c r="R59" s="104">
        <f t="shared" si="19"/>
        <v>0</v>
      </c>
      <c r="S59" s="103"/>
    </row>
    <row r="60" spans="1:23" x14ac:dyDescent="0.3">
      <c r="S60" s="33"/>
    </row>
    <row r="61" spans="1:23" x14ac:dyDescent="0.3">
      <c r="S61" s="33"/>
    </row>
    <row r="62" spans="1:23" x14ac:dyDescent="0.3">
      <c r="S62" s="33"/>
    </row>
    <row r="63" spans="1:23" x14ac:dyDescent="0.3">
      <c r="M63" s="32"/>
      <c r="R63" s="32"/>
      <c r="S63" s="34"/>
    </row>
    <row r="64" spans="1:23" x14ac:dyDescent="0.3">
      <c r="S64" s="33"/>
    </row>
    <row r="65" spans="13:19" x14ac:dyDescent="0.3">
      <c r="S65" s="33"/>
    </row>
    <row r="66" spans="13:19" x14ac:dyDescent="0.3">
      <c r="M66" s="32"/>
      <c r="S66" s="33"/>
    </row>
    <row r="67" spans="13:19" x14ac:dyDescent="0.3">
      <c r="S67" s="33"/>
    </row>
    <row r="68" spans="13:19" x14ac:dyDescent="0.3">
      <c r="S68" s="33"/>
    </row>
    <row r="69" spans="13:19" x14ac:dyDescent="0.3">
      <c r="S69" s="33"/>
    </row>
    <row r="70" spans="13:19" x14ac:dyDescent="0.3">
      <c r="O70" s="32"/>
      <c r="S70" s="33"/>
    </row>
    <row r="71" spans="13:19" x14ac:dyDescent="0.3">
      <c r="S71" s="33"/>
    </row>
    <row r="72" spans="13:19" x14ac:dyDescent="0.3">
      <c r="S72" s="33"/>
    </row>
    <row r="73" spans="13:19" x14ac:dyDescent="0.3">
      <c r="S73" s="33"/>
    </row>
    <row r="74" spans="13:19" x14ac:dyDescent="0.3">
      <c r="S74" s="33"/>
    </row>
    <row r="75" spans="13:19" x14ac:dyDescent="0.3">
      <c r="S75" s="33"/>
    </row>
    <row r="76" spans="13:19" x14ac:dyDescent="0.3">
      <c r="S76" s="33"/>
    </row>
    <row r="77" spans="13:19" x14ac:dyDescent="0.3">
      <c r="S77" s="33"/>
    </row>
    <row r="78" spans="13:19" x14ac:dyDescent="0.3">
      <c r="S78" s="33"/>
    </row>
    <row r="79" spans="13:19" x14ac:dyDescent="0.3">
      <c r="S79" s="33"/>
    </row>
    <row r="80" spans="13:19" x14ac:dyDescent="0.3">
      <c r="S80" s="33"/>
    </row>
    <row r="81" spans="19:19" x14ac:dyDescent="0.3">
      <c r="S81" s="33"/>
    </row>
    <row r="82" spans="19:19" x14ac:dyDescent="0.3">
      <c r="S82" s="33"/>
    </row>
    <row r="83" spans="19:19" x14ac:dyDescent="0.3">
      <c r="S83" s="33"/>
    </row>
    <row r="84" spans="19:19" x14ac:dyDescent="0.3">
      <c r="S84" s="33"/>
    </row>
    <row r="85" spans="19:19" x14ac:dyDescent="0.3">
      <c r="S85" s="33"/>
    </row>
    <row r="86" spans="19:19" x14ac:dyDescent="0.3">
      <c r="S86" s="33"/>
    </row>
    <row r="87" spans="19:19" x14ac:dyDescent="0.3">
      <c r="S87" s="33"/>
    </row>
    <row r="88" spans="19:19" x14ac:dyDescent="0.3">
      <c r="S88" s="33"/>
    </row>
    <row r="89" spans="19:19" x14ac:dyDescent="0.3">
      <c r="S89" s="33"/>
    </row>
    <row r="90" spans="19:19" x14ac:dyDescent="0.3">
      <c r="S90" s="33"/>
    </row>
    <row r="91" spans="19:19" x14ac:dyDescent="0.3">
      <c r="S91" s="33"/>
    </row>
    <row r="92" spans="19:19" x14ac:dyDescent="0.3">
      <c r="S92" s="33"/>
    </row>
    <row r="93" spans="19:19" x14ac:dyDescent="0.3">
      <c r="S93" s="33"/>
    </row>
    <row r="94" spans="19:19" x14ac:dyDescent="0.3">
      <c r="S94" s="33"/>
    </row>
    <row r="95" spans="19:19" x14ac:dyDescent="0.3">
      <c r="S95" s="33"/>
    </row>
    <row r="96" spans="19:19" x14ac:dyDescent="0.3">
      <c r="S96" s="33"/>
    </row>
    <row r="97" spans="19:19" x14ac:dyDescent="0.3">
      <c r="S97" s="33"/>
    </row>
    <row r="98" spans="19:19" x14ac:dyDescent="0.3">
      <c r="S98" s="33"/>
    </row>
    <row r="99" spans="19:19" x14ac:dyDescent="0.3">
      <c r="S99" s="33"/>
    </row>
    <row r="100" spans="19:19" x14ac:dyDescent="0.3">
      <c r="S100" s="33"/>
    </row>
    <row r="101" spans="19:19" x14ac:dyDescent="0.3">
      <c r="S101" s="33"/>
    </row>
    <row r="102" spans="19:19" x14ac:dyDescent="0.3">
      <c r="S102" s="33"/>
    </row>
    <row r="103" spans="19:19" x14ac:dyDescent="0.3">
      <c r="S103" s="33"/>
    </row>
    <row r="104" spans="19:19" x14ac:dyDescent="0.3">
      <c r="S104" s="33"/>
    </row>
    <row r="105" spans="19:19" x14ac:dyDescent="0.3">
      <c r="S105" s="33"/>
    </row>
    <row r="106" spans="19:19" x14ac:dyDescent="0.3">
      <c r="S106" s="33"/>
    </row>
    <row r="107" spans="19:19" x14ac:dyDescent="0.3">
      <c r="S107" s="33"/>
    </row>
    <row r="108" spans="19:19" x14ac:dyDescent="0.3">
      <c r="S108" s="33"/>
    </row>
    <row r="109" spans="19:19" x14ac:dyDescent="0.3">
      <c r="S109" s="33"/>
    </row>
    <row r="110" spans="19:19" x14ac:dyDescent="0.3">
      <c r="S110" s="33"/>
    </row>
    <row r="111" spans="19:19" x14ac:dyDescent="0.3">
      <c r="S111" s="33"/>
    </row>
    <row r="112" spans="19:19" x14ac:dyDescent="0.3">
      <c r="S112" s="33"/>
    </row>
    <row r="113" spans="19:19" x14ac:dyDescent="0.3">
      <c r="S113" s="33"/>
    </row>
    <row r="114" spans="19:19" x14ac:dyDescent="0.3">
      <c r="S114" s="33"/>
    </row>
    <row r="115" spans="19:19" x14ac:dyDescent="0.3">
      <c r="S115" s="33"/>
    </row>
    <row r="116" spans="19:19" x14ac:dyDescent="0.3">
      <c r="S116" s="33"/>
    </row>
    <row r="117" spans="19:19" x14ac:dyDescent="0.3">
      <c r="S117" s="33"/>
    </row>
    <row r="118" spans="19:19" x14ac:dyDescent="0.3">
      <c r="S118" s="33"/>
    </row>
    <row r="119" spans="19:19" x14ac:dyDescent="0.3">
      <c r="S119" s="33"/>
    </row>
    <row r="120" spans="19:19" x14ac:dyDescent="0.3">
      <c r="S120" s="33"/>
    </row>
    <row r="121" spans="19:19" x14ac:dyDescent="0.3">
      <c r="S121" s="33"/>
    </row>
    <row r="122" spans="19:19" x14ac:dyDescent="0.3">
      <c r="S122" s="33"/>
    </row>
    <row r="123" spans="19:19" x14ac:dyDescent="0.3">
      <c r="S123" s="33"/>
    </row>
    <row r="124" spans="19:19" x14ac:dyDescent="0.3">
      <c r="S124" s="33"/>
    </row>
    <row r="125" spans="19:19" x14ac:dyDescent="0.3">
      <c r="S125" s="33"/>
    </row>
    <row r="126" spans="19:19" x14ac:dyDescent="0.3">
      <c r="S126" s="33"/>
    </row>
    <row r="127" spans="19:19" x14ac:dyDescent="0.3">
      <c r="S127" s="33"/>
    </row>
    <row r="128" spans="19:19" x14ac:dyDescent="0.3">
      <c r="S128" s="33"/>
    </row>
    <row r="129" spans="19:19" x14ac:dyDescent="0.3">
      <c r="S129" s="33"/>
    </row>
    <row r="130" spans="19:19" x14ac:dyDescent="0.3">
      <c r="S130" s="33"/>
    </row>
    <row r="131" spans="19:19" x14ac:dyDescent="0.3">
      <c r="S131" s="33"/>
    </row>
    <row r="132" spans="19:19" x14ac:dyDescent="0.3">
      <c r="S132" s="33"/>
    </row>
    <row r="133" spans="19:19" x14ac:dyDescent="0.3">
      <c r="S133" s="33"/>
    </row>
    <row r="134" spans="19:19" x14ac:dyDescent="0.3">
      <c r="S134" s="33"/>
    </row>
    <row r="135" spans="19:19" x14ac:dyDescent="0.3">
      <c r="S135" s="33"/>
    </row>
    <row r="136" spans="19:19" x14ac:dyDescent="0.3">
      <c r="S136" s="33"/>
    </row>
    <row r="137" spans="19:19" x14ac:dyDescent="0.3">
      <c r="S137" s="33"/>
    </row>
  </sheetData>
  <mergeCells count="31">
    <mergeCell ref="A59:F59"/>
    <mergeCell ref="A46:F46"/>
    <mergeCell ref="A49:R49"/>
    <mergeCell ref="A55:F55"/>
    <mergeCell ref="A56:F56"/>
    <mergeCell ref="A47:H47"/>
    <mergeCell ref="A48:H48"/>
    <mergeCell ref="A50:R50"/>
    <mergeCell ref="A42:R42"/>
    <mergeCell ref="A45:F45"/>
    <mergeCell ref="A13:R13"/>
    <mergeCell ref="A57:F57"/>
    <mergeCell ref="A58:F58"/>
    <mergeCell ref="S1:S2"/>
    <mergeCell ref="A3:R3"/>
    <mergeCell ref="A11:F11"/>
    <mergeCell ref="A12:R12"/>
    <mergeCell ref="A41:F41"/>
    <mergeCell ref="A7:F7"/>
    <mergeCell ref="A8:R8"/>
    <mergeCell ref="A10:F10"/>
    <mergeCell ref="A4:R4"/>
    <mergeCell ref="A1:A2"/>
    <mergeCell ref="B1:B2"/>
    <mergeCell ref="C1:C2"/>
    <mergeCell ref="D1:D2"/>
    <mergeCell ref="E1:E2"/>
    <mergeCell ref="F1:F2"/>
    <mergeCell ref="G1:G2"/>
    <mergeCell ref="H1:H2"/>
    <mergeCell ref="I1: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9"/>
  <sheetViews>
    <sheetView zoomScale="68" zoomScaleNormal="68" workbookViewId="0">
      <selection sqref="A1:A2"/>
    </sheetView>
  </sheetViews>
  <sheetFormatPr defaultRowHeight="14.4" x14ac:dyDescent="0.3"/>
  <cols>
    <col min="1" max="1" width="11.33203125" customWidth="1"/>
    <col min="2" max="2" width="20.33203125" customWidth="1"/>
    <col min="3" max="3" width="49.109375" customWidth="1"/>
    <col min="4" max="4" width="26.5546875" customWidth="1"/>
    <col min="5" max="5" width="26" customWidth="1"/>
    <col min="6" max="6" width="24.88671875" customWidth="1"/>
    <col min="7" max="7" width="15.5546875" customWidth="1"/>
    <col min="8" max="8" width="18.44140625" customWidth="1"/>
    <col min="9" max="9" width="20.6640625" customWidth="1"/>
    <col min="10" max="10" width="19.44140625" hidden="1" customWidth="1"/>
    <col min="11" max="11" width="25.109375" customWidth="1"/>
    <col min="12" max="12" width="9.33203125" hidden="1" customWidth="1"/>
    <col min="13" max="13" width="24" hidden="1" customWidth="1"/>
    <col min="14" max="14" width="0.44140625" hidden="1" customWidth="1"/>
    <col min="15" max="15" width="22.109375" customWidth="1"/>
    <col min="16" max="16" width="17.5546875" hidden="1" customWidth="1"/>
    <col min="17" max="17" width="18.44140625" customWidth="1"/>
    <col min="18" max="18" width="13.33203125" hidden="1" customWidth="1"/>
    <col min="19" max="19" width="27.6640625" style="35" customWidth="1"/>
    <col min="20" max="20" width="19.5546875" hidden="1" customWidth="1"/>
    <col min="21" max="21" width="1.5546875" hidden="1" customWidth="1"/>
    <col min="22" max="22" width="24.109375" customWidth="1"/>
    <col min="23" max="23" width="14" bestFit="1" customWidth="1"/>
    <col min="257" max="257" width="11.33203125" customWidth="1"/>
    <col min="258" max="258" width="20.33203125" customWidth="1"/>
    <col min="259" max="259" width="49.109375" customWidth="1"/>
    <col min="260" max="260" width="26.5546875" customWidth="1"/>
    <col min="261" max="261" width="26" customWidth="1"/>
    <col min="262" max="262" width="24.88671875" customWidth="1"/>
    <col min="263" max="263" width="15.5546875" customWidth="1"/>
    <col min="264" max="264" width="18.44140625" customWidth="1"/>
    <col min="265" max="265" width="20.6640625" customWidth="1"/>
    <col min="266" max="266" width="0" hidden="1" customWidth="1"/>
    <col min="267" max="267" width="25.109375" customWidth="1"/>
    <col min="268" max="270" width="0" hidden="1" customWidth="1"/>
    <col min="271" max="271" width="22.109375" customWidth="1"/>
    <col min="272" max="272" width="0" hidden="1" customWidth="1"/>
    <col min="273" max="273" width="18.44140625" customWidth="1"/>
    <col min="274" max="274" width="0" hidden="1" customWidth="1"/>
    <col min="275" max="275" width="27.6640625" customWidth="1"/>
    <col min="276" max="277" width="0" hidden="1" customWidth="1"/>
    <col min="278" max="278" width="24.109375" customWidth="1"/>
    <col min="279" max="279" width="14" bestFit="1" customWidth="1"/>
    <col min="513" max="513" width="11.33203125" customWidth="1"/>
    <col min="514" max="514" width="20.33203125" customWidth="1"/>
    <col min="515" max="515" width="49.109375" customWidth="1"/>
    <col min="516" max="516" width="26.5546875" customWidth="1"/>
    <col min="517" max="517" width="26" customWidth="1"/>
    <col min="518" max="518" width="24.88671875" customWidth="1"/>
    <col min="519" max="519" width="15.5546875" customWidth="1"/>
    <col min="520" max="520" width="18.44140625" customWidth="1"/>
    <col min="521" max="521" width="20.6640625" customWidth="1"/>
    <col min="522" max="522" width="0" hidden="1" customWidth="1"/>
    <col min="523" max="523" width="25.109375" customWidth="1"/>
    <col min="524" max="526" width="0" hidden="1" customWidth="1"/>
    <col min="527" max="527" width="22.109375" customWidth="1"/>
    <col min="528" max="528" width="0" hidden="1" customWidth="1"/>
    <col min="529" max="529" width="18.44140625" customWidth="1"/>
    <col min="530" max="530" width="0" hidden="1" customWidth="1"/>
    <col min="531" max="531" width="27.6640625" customWidth="1"/>
    <col min="532" max="533" width="0" hidden="1" customWidth="1"/>
    <col min="534" max="534" width="24.109375" customWidth="1"/>
    <col min="535" max="535" width="14" bestFit="1" customWidth="1"/>
    <col min="769" max="769" width="11.33203125" customWidth="1"/>
    <col min="770" max="770" width="20.33203125" customWidth="1"/>
    <col min="771" max="771" width="49.109375" customWidth="1"/>
    <col min="772" max="772" width="26.5546875" customWidth="1"/>
    <col min="773" max="773" width="26" customWidth="1"/>
    <col min="774" max="774" width="24.88671875" customWidth="1"/>
    <col min="775" max="775" width="15.5546875" customWidth="1"/>
    <col min="776" max="776" width="18.44140625" customWidth="1"/>
    <col min="777" max="777" width="20.6640625" customWidth="1"/>
    <col min="778" max="778" width="0" hidden="1" customWidth="1"/>
    <col min="779" max="779" width="25.109375" customWidth="1"/>
    <col min="780" max="782" width="0" hidden="1" customWidth="1"/>
    <col min="783" max="783" width="22.109375" customWidth="1"/>
    <col min="784" max="784" width="0" hidden="1" customWidth="1"/>
    <col min="785" max="785" width="18.44140625" customWidth="1"/>
    <col min="786" max="786" width="0" hidden="1" customWidth="1"/>
    <col min="787" max="787" width="27.6640625" customWidth="1"/>
    <col min="788" max="789" width="0" hidden="1" customWidth="1"/>
    <col min="790" max="790" width="24.109375" customWidth="1"/>
    <col min="791" max="791" width="14" bestFit="1" customWidth="1"/>
    <col min="1025" max="1025" width="11.33203125" customWidth="1"/>
    <col min="1026" max="1026" width="20.33203125" customWidth="1"/>
    <col min="1027" max="1027" width="49.109375" customWidth="1"/>
    <col min="1028" max="1028" width="26.5546875" customWidth="1"/>
    <col min="1029" max="1029" width="26" customWidth="1"/>
    <col min="1030" max="1030" width="24.88671875" customWidth="1"/>
    <col min="1031" max="1031" width="15.5546875" customWidth="1"/>
    <col min="1032" max="1032" width="18.44140625" customWidth="1"/>
    <col min="1033" max="1033" width="20.6640625" customWidth="1"/>
    <col min="1034" max="1034" width="0" hidden="1" customWidth="1"/>
    <col min="1035" max="1035" width="25.109375" customWidth="1"/>
    <col min="1036" max="1038" width="0" hidden="1" customWidth="1"/>
    <col min="1039" max="1039" width="22.109375" customWidth="1"/>
    <col min="1040" max="1040" width="0" hidden="1" customWidth="1"/>
    <col min="1041" max="1041" width="18.44140625" customWidth="1"/>
    <col min="1042" max="1042" width="0" hidden="1" customWidth="1"/>
    <col min="1043" max="1043" width="27.6640625" customWidth="1"/>
    <col min="1044" max="1045" width="0" hidden="1" customWidth="1"/>
    <col min="1046" max="1046" width="24.109375" customWidth="1"/>
    <col min="1047" max="1047" width="14" bestFit="1" customWidth="1"/>
    <col min="1281" max="1281" width="11.33203125" customWidth="1"/>
    <col min="1282" max="1282" width="20.33203125" customWidth="1"/>
    <col min="1283" max="1283" width="49.109375" customWidth="1"/>
    <col min="1284" max="1284" width="26.5546875" customWidth="1"/>
    <col min="1285" max="1285" width="26" customWidth="1"/>
    <col min="1286" max="1286" width="24.88671875" customWidth="1"/>
    <col min="1287" max="1287" width="15.5546875" customWidth="1"/>
    <col min="1288" max="1288" width="18.44140625" customWidth="1"/>
    <col min="1289" max="1289" width="20.6640625" customWidth="1"/>
    <col min="1290" max="1290" width="0" hidden="1" customWidth="1"/>
    <col min="1291" max="1291" width="25.109375" customWidth="1"/>
    <col min="1292" max="1294" width="0" hidden="1" customWidth="1"/>
    <col min="1295" max="1295" width="22.109375" customWidth="1"/>
    <col min="1296" max="1296" width="0" hidden="1" customWidth="1"/>
    <col min="1297" max="1297" width="18.44140625" customWidth="1"/>
    <col min="1298" max="1298" width="0" hidden="1" customWidth="1"/>
    <col min="1299" max="1299" width="27.6640625" customWidth="1"/>
    <col min="1300" max="1301" width="0" hidden="1" customWidth="1"/>
    <col min="1302" max="1302" width="24.109375" customWidth="1"/>
    <col min="1303" max="1303" width="14" bestFit="1" customWidth="1"/>
    <col min="1537" max="1537" width="11.33203125" customWidth="1"/>
    <col min="1538" max="1538" width="20.33203125" customWidth="1"/>
    <col min="1539" max="1539" width="49.109375" customWidth="1"/>
    <col min="1540" max="1540" width="26.5546875" customWidth="1"/>
    <col min="1541" max="1541" width="26" customWidth="1"/>
    <col min="1542" max="1542" width="24.88671875" customWidth="1"/>
    <col min="1543" max="1543" width="15.5546875" customWidth="1"/>
    <col min="1544" max="1544" width="18.44140625" customWidth="1"/>
    <col min="1545" max="1545" width="20.6640625" customWidth="1"/>
    <col min="1546" max="1546" width="0" hidden="1" customWidth="1"/>
    <col min="1547" max="1547" width="25.109375" customWidth="1"/>
    <col min="1548" max="1550" width="0" hidden="1" customWidth="1"/>
    <col min="1551" max="1551" width="22.109375" customWidth="1"/>
    <col min="1552" max="1552" width="0" hidden="1" customWidth="1"/>
    <col min="1553" max="1553" width="18.44140625" customWidth="1"/>
    <col min="1554" max="1554" width="0" hidden="1" customWidth="1"/>
    <col min="1555" max="1555" width="27.6640625" customWidth="1"/>
    <col min="1556" max="1557" width="0" hidden="1" customWidth="1"/>
    <col min="1558" max="1558" width="24.109375" customWidth="1"/>
    <col min="1559" max="1559" width="14" bestFit="1" customWidth="1"/>
    <col min="1793" max="1793" width="11.33203125" customWidth="1"/>
    <col min="1794" max="1794" width="20.33203125" customWidth="1"/>
    <col min="1795" max="1795" width="49.109375" customWidth="1"/>
    <col min="1796" max="1796" width="26.5546875" customWidth="1"/>
    <col min="1797" max="1797" width="26" customWidth="1"/>
    <col min="1798" max="1798" width="24.88671875" customWidth="1"/>
    <col min="1799" max="1799" width="15.5546875" customWidth="1"/>
    <col min="1800" max="1800" width="18.44140625" customWidth="1"/>
    <col min="1801" max="1801" width="20.6640625" customWidth="1"/>
    <col min="1802" max="1802" width="0" hidden="1" customWidth="1"/>
    <col min="1803" max="1803" width="25.109375" customWidth="1"/>
    <col min="1804" max="1806" width="0" hidden="1" customWidth="1"/>
    <col min="1807" max="1807" width="22.109375" customWidth="1"/>
    <col min="1808" max="1808" width="0" hidden="1" customWidth="1"/>
    <col min="1809" max="1809" width="18.44140625" customWidth="1"/>
    <col min="1810" max="1810" width="0" hidden="1" customWidth="1"/>
    <col min="1811" max="1811" width="27.6640625" customWidth="1"/>
    <col min="1812" max="1813" width="0" hidden="1" customWidth="1"/>
    <col min="1814" max="1814" width="24.109375" customWidth="1"/>
    <col min="1815" max="1815" width="14" bestFit="1" customWidth="1"/>
    <col min="2049" max="2049" width="11.33203125" customWidth="1"/>
    <col min="2050" max="2050" width="20.33203125" customWidth="1"/>
    <col min="2051" max="2051" width="49.109375" customWidth="1"/>
    <col min="2052" max="2052" width="26.5546875" customWidth="1"/>
    <col min="2053" max="2053" width="26" customWidth="1"/>
    <col min="2054" max="2054" width="24.88671875" customWidth="1"/>
    <col min="2055" max="2055" width="15.5546875" customWidth="1"/>
    <col min="2056" max="2056" width="18.44140625" customWidth="1"/>
    <col min="2057" max="2057" width="20.6640625" customWidth="1"/>
    <col min="2058" max="2058" width="0" hidden="1" customWidth="1"/>
    <col min="2059" max="2059" width="25.109375" customWidth="1"/>
    <col min="2060" max="2062" width="0" hidden="1" customWidth="1"/>
    <col min="2063" max="2063" width="22.109375" customWidth="1"/>
    <col min="2064" max="2064" width="0" hidden="1" customWidth="1"/>
    <col min="2065" max="2065" width="18.44140625" customWidth="1"/>
    <col min="2066" max="2066" width="0" hidden="1" customWidth="1"/>
    <col min="2067" max="2067" width="27.6640625" customWidth="1"/>
    <col min="2068" max="2069" width="0" hidden="1" customWidth="1"/>
    <col min="2070" max="2070" width="24.109375" customWidth="1"/>
    <col min="2071" max="2071" width="14" bestFit="1" customWidth="1"/>
    <col min="2305" max="2305" width="11.33203125" customWidth="1"/>
    <col min="2306" max="2306" width="20.33203125" customWidth="1"/>
    <col min="2307" max="2307" width="49.109375" customWidth="1"/>
    <col min="2308" max="2308" width="26.5546875" customWidth="1"/>
    <col min="2309" max="2309" width="26" customWidth="1"/>
    <col min="2310" max="2310" width="24.88671875" customWidth="1"/>
    <col min="2311" max="2311" width="15.5546875" customWidth="1"/>
    <col min="2312" max="2312" width="18.44140625" customWidth="1"/>
    <col min="2313" max="2313" width="20.6640625" customWidth="1"/>
    <col min="2314" max="2314" width="0" hidden="1" customWidth="1"/>
    <col min="2315" max="2315" width="25.109375" customWidth="1"/>
    <col min="2316" max="2318" width="0" hidden="1" customWidth="1"/>
    <col min="2319" max="2319" width="22.109375" customWidth="1"/>
    <col min="2320" max="2320" width="0" hidden="1" customWidth="1"/>
    <col min="2321" max="2321" width="18.44140625" customWidth="1"/>
    <col min="2322" max="2322" width="0" hidden="1" customWidth="1"/>
    <col min="2323" max="2323" width="27.6640625" customWidth="1"/>
    <col min="2324" max="2325" width="0" hidden="1" customWidth="1"/>
    <col min="2326" max="2326" width="24.109375" customWidth="1"/>
    <col min="2327" max="2327" width="14" bestFit="1" customWidth="1"/>
    <col min="2561" max="2561" width="11.33203125" customWidth="1"/>
    <col min="2562" max="2562" width="20.33203125" customWidth="1"/>
    <col min="2563" max="2563" width="49.109375" customWidth="1"/>
    <col min="2564" max="2564" width="26.5546875" customWidth="1"/>
    <col min="2565" max="2565" width="26" customWidth="1"/>
    <col min="2566" max="2566" width="24.88671875" customWidth="1"/>
    <col min="2567" max="2567" width="15.5546875" customWidth="1"/>
    <col min="2568" max="2568" width="18.44140625" customWidth="1"/>
    <col min="2569" max="2569" width="20.6640625" customWidth="1"/>
    <col min="2570" max="2570" width="0" hidden="1" customWidth="1"/>
    <col min="2571" max="2571" width="25.109375" customWidth="1"/>
    <col min="2572" max="2574" width="0" hidden="1" customWidth="1"/>
    <col min="2575" max="2575" width="22.109375" customWidth="1"/>
    <col min="2576" max="2576" width="0" hidden="1" customWidth="1"/>
    <col min="2577" max="2577" width="18.44140625" customWidth="1"/>
    <col min="2578" max="2578" width="0" hidden="1" customWidth="1"/>
    <col min="2579" max="2579" width="27.6640625" customWidth="1"/>
    <col min="2580" max="2581" width="0" hidden="1" customWidth="1"/>
    <col min="2582" max="2582" width="24.109375" customWidth="1"/>
    <col min="2583" max="2583" width="14" bestFit="1" customWidth="1"/>
    <col min="2817" max="2817" width="11.33203125" customWidth="1"/>
    <col min="2818" max="2818" width="20.33203125" customWidth="1"/>
    <col min="2819" max="2819" width="49.109375" customWidth="1"/>
    <col min="2820" max="2820" width="26.5546875" customWidth="1"/>
    <col min="2821" max="2821" width="26" customWidth="1"/>
    <col min="2822" max="2822" width="24.88671875" customWidth="1"/>
    <col min="2823" max="2823" width="15.5546875" customWidth="1"/>
    <col min="2824" max="2824" width="18.44140625" customWidth="1"/>
    <col min="2825" max="2825" width="20.6640625" customWidth="1"/>
    <col min="2826" max="2826" width="0" hidden="1" customWidth="1"/>
    <col min="2827" max="2827" width="25.109375" customWidth="1"/>
    <col min="2828" max="2830" width="0" hidden="1" customWidth="1"/>
    <col min="2831" max="2831" width="22.109375" customWidth="1"/>
    <col min="2832" max="2832" width="0" hidden="1" customWidth="1"/>
    <col min="2833" max="2833" width="18.44140625" customWidth="1"/>
    <col min="2834" max="2834" width="0" hidden="1" customWidth="1"/>
    <col min="2835" max="2835" width="27.6640625" customWidth="1"/>
    <col min="2836" max="2837" width="0" hidden="1" customWidth="1"/>
    <col min="2838" max="2838" width="24.109375" customWidth="1"/>
    <col min="2839" max="2839" width="14" bestFit="1" customWidth="1"/>
    <col min="3073" max="3073" width="11.33203125" customWidth="1"/>
    <col min="3074" max="3074" width="20.33203125" customWidth="1"/>
    <col min="3075" max="3075" width="49.109375" customWidth="1"/>
    <col min="3076" max="3076" width="26.5546875" customWidth="1"/>
    <col min="3077" max="3077" width="26" customWidth="1"/>
    <col min="3078" max="3078" width="24.88671875" customWidth="1"/>
    <col min="3079" max="3079" width="15.5546875" customWidth="1"/>
    <col min="3080" max="3080" width="18.44140625" customWidth="1"/>
    <col min="3081" max="3081" width="20.6640625" customWidth="1"/>
    <col min="3082" max="3082" width="0" hidden="1" customWidth="1"/>
    <col min="3083" max="3083" width="25.109375" customWidth="1"/>
    <col min="3084" max="3086" width="0" hidden="1" customWidth="1"/>
    <col min="3087" max="3087" width="22.109375" customWidth="1"/>
    <col min="3088" max="3088" width="0" hidden="1" customWidth="1"/>
    <col min="3089" max="3089" width="18.44140625" customWidth="1"/>
    <col min="3090" max="3090" width="0" hidden="1" customWidth="1"/>
    <col min="3091" max="3091" width="27.6640625" customWidth="1"/>
    <col min="3092" max="3093" width="0" hidden="1" customWidth="1"/>
    <col min="3094" max="3094" width="24.109375" customWidth="1"/>
    <col min="3095" max="3095" width="14" bestFit="1" customWidth="1"/>
    <col min="3329" max="3329" width="11.33203125" customWidth="1"/>
    <col min="3330" max="3330" width="20.33203125" customWidth="1"/>
    <col min="3331" max="3331" width="49.109375" customWidth="1"/>
    <col min="3332" max="3332" width="26.5546875" customWidth="1"/>
    <col min="3333" max="3333" width="26" customWidth="1"/>
    <col min="3334" max="3334" width="24.88671875" customWidth="1"/>
    <col min="3335" max="3335" width="15.5546875" customWidth="1"/>
    <col min="3336" max="3336" width="18.44140625" customWidth="1"/>
    <col min="3337" max="3337" width="20.6640625" customWidth="1"/>
    <col min="3338" max="3338" width="0" hidden="1" customWidth="1"/>
    <col min="3339" max="3339" width="25.109375" customWidth="1"/>
    <col min="3340" max="3342" width="0" hidden="1" customWidth="1"/>
    <col min="3343" max="3343" width="22.109375" customWidth="1"/>
    <col min="3344" max="3344" width="0" hidden="1" customWidth="1"/>
    <col min="3345" max="3345" width="18.44140625" customWidth="1"/>
    <col min="3346" max="3346" width="0" hidden="1" customWidth="1"/>
    <col min="3347" max="3347" width="27.6640625" customWidth="1"/>
    <col min="3348" max="3349" width="0" hidden="1" customWidth="1"/>
    <col min="3350" max="3350" width="24.109375" customWidth="1"/>
    <col min="3351" max="3351" width="14" bestFit="1" customWidth="1"/>
    <col min="3585" max="3585" width="11.33203125" customWidth="1"/>
    <col min="3586" max="3586" width="20.33203125" customWidth="1"/>
    <col min="3587" max="3587" width="49.109375" customWidth="1"/>
    <col min="3588" max="3588" width="26.5546875" customWidth="1"/>
    <col min="3589" max="3589" width="26" customWidth="1"/>
    <col min="3590" max="3590" width="24.88671875" customWidth="1"/>
    <col min="3591" max="3591" width="15.5546875" customWidth="1"/>
    <col min="3592" max="3592" width="18.44140625" customWidth="1"/>
    <col min="3593" max="3593" width="20.6640625" customWidth="1"/>
    <col min="3594" max="3594" width="0" hidden="1" customWidth="1"/>
    <col min="3595" max="3595" width="25.109375" customWidth="1"/>
    <col min="3596" max="3598" width="0" hidden="1" customWidth="1"/>
    <col min="3599" max="3599" width="22.109375" customWidth="1"/>
    <col min="3600" max="3600" width="0" hidden="1" customWidth="1"/>
    <col min="3601" max="3601" width="18.44140625" customWidth="1"/>
    <col min="3602" max="3602" width="0" hidden="1" customWidth="1"/>
    <col min="3603" max="3603" width="27.6640625" customWidth="1"/>
    <col min="3604" max="3605" width="0" hidden="1" customWidth="1"/>
    <col min="3606" max="3606" width="24.109375" customWidth="1"/>
    <col min="3607" max="3607" width="14" bestFit="1" customWidth="1"/>
    <col min="3841" max="3841" width="11.33203125" customWidth="1"/>
    <col min="3842" max="3842" width="20.33203125" customWidth="1"/>
    <col min="3843" max="3843" width="49.109375" customWidth="1"/>
    <col min="3844" max="3844" width="26.5546875" customWidth="1"/>
    <col min="3845" max="3845" width="26" customWidth="1"/>
    <col min="3846" max="3846" width="24.88671875" customWidth="1"/>
    <col min="3847" max="3847" width="15.5546875" customWidth="1"/>
    <col min="3848" max="3848" width="18.44140625" customWidth="1"/>
    <col min="3849" max="3849" width="20.6640625" customWidth="1"/>
    <col min="3850" max="3850" width="0" hidden="1" customWidth="1"/>
    <col min="3851" max="3851" width="25.109375" customWidth="1"/>
    <col min="3852" max="3854" width="0" hidden="1" customWidth="1"/>
    <col min="3855" max="3855" width="22.109375" customWidth="1"/>
    <col min="3856" max="3856" width="0" hidden="1" customWidth="1"/>
    <col min="3857" max="3857" width="18.44140625" customWidth="1"/>
    <col min="3858" max="3858" width="0" hidden="1" customWidth="1"/>
    <col min="3859" max="3859" width="27.6640625" customWidth="1"/>
    <col min="3860" max="3861" width="0" hidden="1" customWidth="1"/>
    <col min="3862" max="3862" width="24.109375" customWidth="1"/>
    <col min="3863" max="3863" width="14" bestFit="1" customWidth="1"/>
    <col min="4097" max="4097" width="11.33203125" customWidth="1"/>
    <col min="4098" max="4098" width="20.33203125" customWidth="1"/>
    <col min="4099" max="4099" width="49.109375" customWidth="1"/>
    <col min="4100" max="4100" width="26.5546875" customWidth="1"/>
    <col min="4101" max="4101" width="26" customWidth="1"/>
    <col min="4102" max="4102" width="24.88671875" customWidth="1"/>
    <col min="4103" max="4103" width="15.5546875" customWidth="1"/>
    <col min="4104" max="4104" width="18.44140625" customWidth="1"/>
    <col min="4105" max="4105" width="20.6640625" customWidth="1"/>
    <col min="4106" max="4106" width="0" hidden="1" customWidth="1"/>
    <col min="4107" max="4107" width="25.109375" customWidth="1"/>
    <col min="4108" max="4110" width="0" hidden="1" customWidth="1"/>
    <col min="4111" max="4111" width="22.109375" customWidth="1"/>
    <col min="4112" max="4112" width="0" hidden="1" customWidth="1"/>
    <col min="4113" max="4113" width="18.44140625" customWidth="1"/>
    <col min="4114" max="4114" width="0" hidden="1" customWidth="1"/>
    <col min="4115" max="4115" width="27.6640625" customWidth="1"/>
    <col min="4116" max="4117" width="0" hidden="1" customWidth="1"/>
    <col min="4118" max="4118" width="24.109375" customWidth="1"/>
    <col min="4119" max="4119" width="14" bestFit="1" customWidth="1"/>
    <col min="4353" max="4353" width="11.33203125" customWidth="1"/>
    <col min="4354" max="4354" width="20.33203125" customWidth="1"/>
    <col min="4355" max="4355" width="49.109375" customWidth="1"/>
    <col min="4356" max="4356" width="26.5546875" customWidth="1"/>
    <col min="4357" max="4357" width="26" customWidth="1"/>
    <col min="4358" max="4358" width="24.88671875" customWidth="1"/>
    <col min="4359" max="4359" width="15.5546875" customWidth="1"/>
    <col min="4360" max="4360" width="18.44140625" customWidth="1"/>
    <col min="4361" max="4361" width="20.6640625" customWidth="1"/>
    <col min="4362" max="4362" width="0" hidden="1" customWidth="1"/>
    <col min="4363" max="4363" width="25.109375" customWidth="1"/>
    <col min="4364" max="4366" width="0" hidden="1" customWidth="1"/>
    <col min="4367" max="4367" width="22.109375" customWidth="1"/>
    <col min="4368" max="4368" width="0" hidden="1" customWidth="1"/>
    <col min="4369" max="4369" width="18.44140625" customWidth="1"/>
    <col min="4370" max="4370" width="0" hidden="1" customWidth="1"/>
    <col min="4371" max="4371" width="27.6640625" customWidth="1"/>
    <col min="4372" max="4373" width="0" hidden="1" customWidth="1"/>
    <col min="4374" max="4374" width="24.109375" customWidth="1"/>
    <col min="4375" max="4375" width="14" bestFit="1" customWidth="1"/>
    <col min="4609" max="4609" width="11.33203125" customWidth="1"/>
    <col min="4610" max="4610" width="20.33203125" customWidth="1"/>
    <col min="4611" max="4611" width="49.109375" customWidth="1"/>
    <col min="4612" max="4612" width="26.5546875" customWidth="1"/>
    <col min="4613" max="4613" width="26" customWidth="1"/>
    <col min="4614" max="4614" width="24.88671875" customWidth="1"/>
    <col min="4615" max="4615" width="15.5546875" customWidth="1"/>
    <col min="4616" max="4616" width="18.44140625" customWidth="1"/>
    <col min="4617" max="4617" width="20.6640625" customWidth="1"/>
    <col min="4618" max="4618" width="0" hidden="1" customWidth="1"/>
    <col min="4619" max="4619" width="25.109375" customWidth="1"/>
    <col min="4620" max="4622" width="0" hidden="1" customWidth="1"/>
    <col min="4623" max="4623" width="22.109375" customWidth="1"/>
    <col min="4624" max="4624" width="0" hidden="1" customWidth="1"/>
    <col min="4625" max="4625" width="18.44140625" customWidth="1"/>
    <col min="4626" max="4626" width="0" hidden="1" customWidth="1"/>
    <col min="4627" max="4627" width="27.6640625" customWidth="1"/>
    <col min="4628" max="4629" width="0" hidden="1" customWidth="1"/>
    <col min="4630" max="4630" width="24.109375" customWidth="1"/>
    <col min="4631" max="4631" width="14" bestFit="1" customWidth="1"/>
    <col min="4865" max="4865" width="11.33203125" customWidth="1"/>
    <col min="4866" max="4866" width="20.33203125" customWidth="1"/>
    <col min="4867" max="4867" width="49.109375" customWidth="1"/>
    <col min="4868" max="4868" width="26.5546875" customWidth="1"/>
    <col min="4869" max="4869" width="26" customWidth="1"/>
    <col min="4870" max="4870" width="24.88671875" customWidth="1"/>
    <col min="4871" max="4871" width="15.5546875" customWidth="1"/>
    <col min="4872" max="4872" width="18.44140625" customWidth="1"/>
    <col min="4873" max="4873" width="20.6640625" customWidth="1"/>
    <col min="4874" max="4874" width="0" hidden="1" customWidth="1"/>
    <col min="4875" max="4875" width="25.109375" customWidth="1"/>
    <col min="4876" max="4878" width="0" hidden="1" customWidth="1"/>
    <col min="4879" max="4879" width="22.109375" customWidth="1"/>
    <col min="4880" max="4880" width="0" hidden="1" customWidth="1"/>
    <col min="4881" max="4881" width="18.44140625" customWidth="1"/>
    <col min="4882" max="4882" width="0" hidden="1" customWidth="1"/>
    <col min="4883" max="4883" width="27.6640625" customWidth="1"/>
    <col min="4884" max="4885" width="0" hidden="1" customWidth="1"/>
    <col min="4886" max="4886" width="24.109375" customWidth="1"/>
    <col min="4887" max="4887" width="14" bestFit="1" customWidth="1"/>
    <col min="5121" max="5121" width="11.33203125" customWidth="1"/>
    <col min="5122" max="5122" width="20.33203125" customWidth="1"/>
    <col min="5123" max="5123" width="49.109375" customWidth="1"/>
    <col min="5124" max="5124" width="26.5546875" customWidth="1"/>
    <col min="5125" max="5125" width="26" customWidth="1"/>
    <col min="5126" max="5126" width="24.88671875" customWidth="1"/>
    <col min="5127" max="5127" width="15.5546875" customWidth="1"/>
    <col min="5128" max="5128" width="18.44140625" customWidth="1"/>
    <col min="5129" max="5129" width="20.6640625" customWidth="1"/>
    <col min="5130" max="5130" width="0" hidden="1" customWidth="1"/>
    <col min="5131" max="5131" width="25.109375" customWidth="1"/>
    <col min="5132" max="5134" width="0" hidden="1" customWidth="1"/>
    <col min="5135" max="5135" width="22.109375" customWidth="1"/>
    <col min="5136" max="5136" width="0" hidden="1" customWidth="1"/>
    <col min="5137" max="5137" width="18.44140625" customWidth="1"/>
    <col min="5138" max="5138" width="0" hidden="1" customWidth="1"/>
    <col min="5139" max="5139" width="27.6640625" customWidth="1"/>
    <col min="5140" max="5141" width="0" hidden="1" customWidth="1"/>
    <col min="5142" max="5142" width="24.109375" customWidth="1"/>
    <col min="5143" max="5143" width="14" bestFit="1" customWidth="1"/>
    <col min="5377" max="5377" width="11.33203125" customWidth="1"/>
    <col min="5378" max="5378" width="20.33203125" customWidth="1"/>
    <col min="5379" max="5379" width="49.109375" customWidth="1"/>
    <col min="5380" max="5380" width="26.5546875" customWidth="1"/>
    <col min="5381" max="5381" width="26" customWidth="1"/>
    <col min="5382" max="5382" width="24.88671875" customWidth="1"/>
    <col min="5383" max="5383" width="15.5546875" customWidth="1"/>
    <col min="5384" max="5384" width="18.44140625" customWidth="1"/>
    <col min="5385" max="5385" width="20.6640625" customWidth="1"/>
    <col min="5386" max="5386" width="0" hidden="1" customWidth="1"/>
    <col min="5387" max="5387" width="25.109375" customWidth="1"/>
    <col min="5388" max="5390" width="0" hidden="1" customWidth="1"/>
    <col min="5391" max="5391" width="22.109375" customWidth="1"/>
    <col min="5392" max="5392" width="0" hidden="1" customWidth="1"/>
    <col min="5393" max="5393" width="18.44140625" customWidth="1"/>
    <col min="5394" max="5394" width="0" hidden="1" customWidth="1"/>
    <col min="5395" max="5395" width="27.6640625" customWidth="1"/>
    <col min="5396" max="5397" width="0" hidden="1" customWidth="1"/>
    <col min="5398" max="5398" width="24.109375" customWidth="1"/>
    <col min="5399" max="5399" width="14" bestFit="1" customWidth="1"/>
    <col min="5633" max="5633" width="11.33203125" customWidth="1"/>
    <col min="5634" max="5634" width="20.33203125" customWidth="1"/>
    <col min="5635" max="5635" width="49.109375" customWidth="1"/>
    <col min="5636" max="5636" width="26.5546875" customWidth="1"/>
    <col min="5637" max="5637" width="26" customWidth="1"/>
    <col min="5638" max="5638" width="24.88671875" customWidth="1"/>
    <col min="5639" max="5639" width="15.5546875" customWidth="1"/>
    <col min="5640" max="5640" width="18.44140625" customWidth="1"/>
    <col min="5641" max="5641" width="20.6640625" customWidth="1"/>
    <col min="5642" max="5642" width="0" hidden="1" customWidth="1"/>
    <col min="5643" max="5643" width="25.109375" customWidth="1"/>
    <col min="5644" max="5646" width="0" hidden="1" customWidth="1"/>
    <col min="5647" max="5647" width="22.109375" customWidth="1"/>
    <col min="5648" max="5648" width="0" hidden="1" customWidth="1"/>
    <col min="5649" max="5649" width="18.44140625" customWidth="1"/>
    <col min="5650" max="5650" width="0" hidden="1" customWidth="1"/>
    <col min="5651" max="5651" width="27.6640625" customWidth="1"/>
    <col min="5652" max="5653" width="0" hidden="1" customWidth="1"/>
    <col min="5654" max="5654" width="24.109375" customWidth="1"/>
    <col min="5655" max="5655" width="14" bestFit="1" customWidth="1"/>
    <col min="5889" max="5889" width="11.33203125" customWidth="1"/>
    <col min="5890" max="5890" width="20.33203125" customWidth="1"/>
    <col min="5891" max="5891" width="49.109375" customWidth="1"/>
    <col min="5892" max="5892" width="26.5546875" customWidth="1"/>
    <col min="5893" max="5893" width="26" customWidth="1"/>
    <col min="5894" max="5894" width="24.88671875" customWidth="1"/>
    <col min="5895" max="5895" width="15.5546875" customWidth="1"/>
    <col min="5896" max="5896" width="18.44140625" customWidth="1"/>
    <col min="5897" max="5897" width="20.6640625" customWidth="1"/>
    <col min="5898" max="5898" width="0" hidden="1" customWidth="1"/>
    <col min="5899" max="5899" width="25.109375" customWidth="1"/>
    <col min="5900" max="5902" width="0" hidden="1" customWidth="1"/>
    <col min="5903" max="5903" width="22.109375" customWidth="1"/>
    <col min="5904" max="5904" width="0" hidden="1" customWidth="1"/>
    <col min="5905" max="5905" width="18.44140625" customWidth="1"/>
    <col min="5906" max="5906" width="0" hidden="1" customWidth="1"/>
    <col min="5907" max="5907" width="27.6640625" customWidth="1"/>
    <col min="5908" max="5909" width="0" hidden="1" customWidth="1"/>
    <col min="5910" max="5910" width="24.109375" customWidth="1"/>
    <col min="5911" max="5911" width="14" bestFit="1" customWidth="1"/>
    <col min="6145" max="6145" width="11.33203125" customWidth="1"/>
    <col min="6146" max="6146" width="20.33203125" customWidth="1"/>
    <col min="6147" max="6147" width="49.109375" customWidth="1"/>
    <col min="6148" max="6148" width="26.5546875" customWidth="1"/>
    <col min="6149" max="6149" width="26" customWidth="1"/>
    <col min="6150" max="6150" width="24.88671875" customWidth="1"/>
    <col min="6151" max="6151" width="15.5546875" customWidth="1"/>
    <col min="6152" max="6152" width="18.44140625" customWidth="1"/>
    <col min="6153" max="6153" width="20.6640625" customWidth="1"/>
    <col min="6154" max="6154" width="0" hidden="1" customWidth="1"/>
    <col min="6155" max="6155" width="25.109375" customWidth="1"/>
    <col min="6156" max="6158" width="0" hidden="1" customWidth="1"/>
    <col min="6159" max="6159" width="22.109375" customWidth="1"/>
    <col min="6160" max="6160" width="0" hidden="1" customWidth="1"/>
    <col min="6161" max="6161" width="18.44140625" customWidth="1"/>
    <col min="6162" max="6162" width="0" hidden="1" customWidth="1"/>
    <col min="6163" max="6163" width="27.6640625" customWidth="1"/>
    <col min="6164" max="6165" width="0" hidden="1" customWidth="1"/>
    <col min="6166" max="6166" width="24.109375" customWidth="1"/>
    <col min="6167" max="6167" width="14" bestFit="1" customWidth="1"/>
    <col min="6401" max="6401" width="11.33203125" customWidth="1"/>
    <col min="6402" max="6402" width="20.33203125" customWidth="1"/>
    <col min="6403" max="6403" width="49.109375" customWidth="1"/>
    <col min="6404" max="6404" width="26.5546875" customWidth="1"/>
    <col min="6405" max="6405" width="26" customWidth="1"/>
    <col min="6406" max="6406" width="24.88671875" customWidth="1"/>
    <col min="6407" max="6407" width="15.5546875" customWidth="1"/>
    <col min="6408" max="6408" width="18.44140625" customWidth="1"/>
    <col min="6409" max="6409" width="20.6640625" customWidth="1"/>
    <col min="6410" max="6410" width="0" hidden="1" customWidth="1"/>
    <col min="6411" max="6411" width="25.109375" customWidth="1"/>
    <col min="6412" max="6414" width="0" hidden="1" customWidth="1"/>
    <col min="6415" max="6415" width="22.109375" customWidth="1"/>
    <col min="6416" max="6416" width="0" hidden="1" customWidth="1"/>
    <col min="6417" max="6417" width="18.44140625" customWidth="1"/>
    <col min="6418" max="6418" width="0" hidden="1" customWidth="1"/>
    <col min="6419" max="6419" width="27.6640625" customWidth="1"/>
    <col min="6420" max="6421" width="0" hidden="1" customWidth="1"/>
    <col min="6422" max="6422" width="24.109375" customWidth="1"/>
    <col min="6423" max="6423" width="14" bestFit="1" customWidth="1"/>
    <col min="6657" max="6657" width="11.33203125" customWidth="1"/>
    <col min="6658" max="6658" width="20.33203125" customWidth="1"/>
    <col min="6659" max="6659" width="49.109375" customWidth="1"/>
    <col min="6660" max="6660" width="26.5546875" customWidth="1"/>
    <col min="6661" max="6661" width="26" customWidth="1"/>
    <col min="6662" max="6662" width="24.88671875" customWidth="1"/>
    <col min="6663" max="6663" width="15.5546875" customWidth="1"/>
    <col min="6664" max="6664" width="18.44140625" customWidth="1"/>
    <col min="6665" max="6665" width="20.6640625" customWidth="1"/>
    <col min="6666" max="6666" width="0" hidden="1" customWidth="1"/>
    <col min="6667" max="6667" width="25.109375" customWidth="1"/>
    <col min="6668" max="6670" width="0" hidden="1" customWidth="1"/>
    <col min="6671" max="6671" width="22.109375" customWidth="1"/>
    <col min="6672" max="6672" width="0" hidden="1" customWidth="1"/>
    <col min="6673" max="6673" width="18.44140625" customWidth="1"/>
    <col min="6674" max="6674" width="0" hidden="1" customWidth="1"/>
    <col min="6675" max="6675" width="27.6640625" customWidth="1"/>
    <col min="6676" max="6677" width="0" hidden="1" customWidth="1"/>
    <col min="6678" max="6678" width="24.109375" customWidth="1"/>
    <col min="6679" max="6679" width="14" bestFit="1" customWidth="1"/>
    <col min="6913" max="6913" width="11.33203125" customWidth="1"/>
    <col min="6914" max="6914" width="20.33203125" customWidth="1"/>
    <col min="6915" max="6915" width="49.109375" customWidth="1"/>
    <col min="6916" max="6916" width="26.5546875" customWidth="1"/>
    <col min="6917" max="6917" width="26" customWidth="1"/>
    <col min="6918" max="6918" width="24.88671875" customWidth="1"/>
    <col min="6919" max="6919" width="15.5546875" customWidth="1"/>
    <col min="6920" max="6920" width="18.44140625" customWidth="1"/>
    <col min="6921" max="6921" width="20.6640625" customWidth="1"/>
    <col min="6922" max="6922" width="0" hidden="1" customWidth="1"/>
    <col min="6923" max="6923" width="25.109375" customWidth="1"/>
    <col min="6924" max="6926" width="0" hidden="1" customWidth="1"/>
    <col min="6927" max="6927" width="22.109375" customWidth="1"/>
    <col min="6928" max="6928" width="0" hidden="1" customWidth="1"/>
    <col min="6929" max="6929" width="18.44140625" customWidth="1"/>
    <col min="6930" max="6930" width="0" hidden="1" customWidth="1"/>
    <col min="6931" max="6931" width="27.6640625" customWidth="1"/>
    <col min="6932" max="6933" width="0" hidden="1" customWidth="1"/>
    <col min="6934" max="6934" width="24.109375" customWidth="1"/>
    <col min="6935" max="6935" width="14" bestFit="1" customWidth="1"/>
    <col min="7169" max="7169" width="11.33203125" customWidth="1"/>
    <col min="7170" max="7170" width="20.33203125" customWidth="1"/>
    <col min="7171" max="7171" width="49.109375" customWidth="1"/>
    <col min="7172" max="7172" width="26.5546875" customWidth="1"/>
    <col min="7173" max="7173" width="26" customWidth="1"/>
    <col min="7174" max="7174" width="24.88671875" customWidth="1"/>
    <col min="7175" max="7175" width="15.5546875" customWidth="1"/>
    <col min="7176" max="7176" width="18.44140625" customWidth="1"/>
    <col min="7177" max="7177" width="20.6640625" customWidth="1"/>
    <col min="7178" max="7178" width="0" hidden="1" customWidth="1"/>
    <col min="7179" max="7179" width="25.109375" customWidth="1"/>
    <col min="7180" max="7182" width="0" hidden="1" customWidth="1"/>
    <col min="7183" max="7183" width="22.109375" customWidth="1"/>
    <col min="7184" max="7184" width="0" hidden="1" customWidth="1"/>
    <col min="7185" max="7185" width="18.44140625" customWidth="1"/>
    <col min="7186" max="7186" width="0" hidden="1" customWidth="1"/>
    <col min="7187" max="7187" width="27.6640625" customWidth="1"/>
    <col min="7188" max="7189" width="0" hidden="1" customWidth="1"/>
    <col min="7190" max="7190" width="24.109375" customWidth="1"/>
    <col min="7191" max="7191" width="14" bestFit="1" customWidth="1"/>
    <col min="7425" max="7425" width="11.33203125" customWidth="1"/>
    <col min="7426" max="7426" width="20.33203125" customWidth="1"/>
    <col min="7427" max="7427" width="49.109375" customWidth="1"/>
    <col min="7428" max="7428" width="26.5546875" customWidth="1"/>
    <col min="7429" max="7429" width="26" customWidth="1"/>
    <col min="7430" max="7430" width="24.88671875" customWidth="1"/>
    <col min="7431" max="7431" width="15.5546875" customWidth="1"/>
    <col min="7432" max="7432" width="18.44140625" customWidth="1"/>
    <col min="7433" max="7433" width="20.6640625" customWidth="1"/>
    <col min="7434" max="7434" width="0" hidden="1" customWidth="1"/>
    <col min="7435" max="7435" width="25.109375" customWidth="1"/>
    <col min="7436" max="7438" width="0" hidden="1" customWidth="1"/>
    <col min="7439" max="7439" width="22.109375" customWidth="1"/>
    <col min="7440" max="7440" width="0" hidden="1" customWidth="1"/>
    <col min="7441" max="7441" width="18.44140625" customWidth="1"/>
    <col min="7442" max="7442" width="0" hidden="1" customWidth="1"/>
    <col min="7443" max="7443" width="27.6640625" customWidth="1"/>
    <col min="7444" max="7445" width="0" hidden="1" customWidth="1"/>
    <col min="7446" max="7446" width="24.109375" customWidth="1"/>
    <col min="7447" max="7447" width="14" bestFit="1" customWidth="1"/>
    <col min="7681" max="7681" width="11.33203125" customWidth="1"/>
    <col min="7682" max="7682" width="20.33203125" customWidth="1"/>
    <col min="7683" max="7683" width="49.109375" customWidth="1"/>
    <col min="7684" max="7684" width="26.5546875" customWidth="1"/>
    <col min="7685" max="7685" width="26" customWidth="1"/>
    <col min="7686" max="7686" width="24.88671875" customWidth="1"/>
    <col min="7687" max="7687" width="15.5546875" customWidth="1"/>
    <col min="7688" max="7688" width="18.44140625" customWidth="1"/>
    <col min="7689" max="7689" width="20.6640625" customWidth="1"/>
    <col min="7690" max="7690" width="0" hidden="1" customWidth="1"/>
    <col min="7691" max="7691" width="25.109375" customWidth="1"/>
    <col min="7692" max="7694" width="0" hidden="1" customWidth="1"/>
    <col min="7695" max="7695" width="22.109375" customWidth="1"/>
    <col min="7696" max="7696" width="0" hidden="1" customWidth="1"/>
    <col min="7697" max="7697" width="18.44140625" customWidth="1"/>
    <col min="7698" max="7698" width="0" hidden="1" customWidth="1"/>
    <col min="7699" max="7699" width="27.6640625" customWidth="1"/>
    <col min="7700" max="7701" width="0" hidden="1" customWidth="1"/>
    <col min="7702" max="7702" width="24.109375" customWidth="1"/>
    <col min="7703" max="7703" width="14" bestFit="1" customWidth="1"/>
    <col min="7937" max="7937" width="11.33203125" customWidth="1"/>
    <col min="7938" max="7938" width="20.33203125" customWidth="1"/>
    <col min="7939" max="7939" width="49.109375" customWidth="1"/>
    <col min="7940" max="7940" width="26.5546875" customWidth="1"/>
    <col min="7941" max="7941" width="26" customWidth="1"/>
    <col min="7942" max="7942" width="24.88671875" customWidth="1"/>
    <col min="7943" max="7943" width="15.5546875" customWidth="1"/>
    <col min="7944" max="7944" width="18.44140625" customWidth="1"/>
    <col min="7945" max="7945" width="20.6640625" customWidth="1"/>
    <col min="7946" max="7946" width="0" hidden="1" customWidth="1"/>
    <col min="7947" max="7947" width="25.109375" customWidth="1"/>
    <col min="7948" max="7950" width="0" hidden="1" customWidth="1"/>
    <col min="7951" max="7951" width="22.109375" customWidth="1"/>
    <col min="7952" max="7952" width="0" hidden="1" customWidth="1"/>
    <col min="7953" max="7953" width="18.44140625" customWidth="1"/>
    <col min="7954" max="7954" width="0" hidden="1" customWidth="1"/>
    <col min="7955" max="7955" width="27.6640625" customWidth="1"/>
    <col min="7956" max="7957" width="0" hidden="1" customWidth="1"/>
    <col min="7958" max="7958" width="24.109375" customWidth="1"/>
    <col min="7959" max="7959" width="14" bestFit="1" customWidth="1"/>
    <col min="8193" max="8193" width="11.33203125" customWidth="1"/>
    <col min="8194" max="8194" width="20.33203125" customWidth="1"/>
    <col min="8195" max="8195" width="49.109375" customWidth="1"/>
    <col min="8196" max="8196" width="26.5546875" customWidth="1"/>
    <col min="8197" max="8197" width="26" customWidth="1"/>
    <col min="8198" max="8198" width="24.88671875" customWidth="1"/>
    <col min="8199" max="8199" width="15.5546875" customWidth="1"/>
    <col min="8200" max="8200" width="18.44140625" customWidth="1"/>
    <col min="8201" max="8201" width="20.6640625" customWidth="1"/>
    <col min="8202" max="8202" width="0" hidden="1" customWidth="1"/>
    <col min="8203" max="8203" width="25.109375" customWidth="1"/>
    <col min="8204" max="8206" width="0" hidden="1" customWidth="1"/>
    <col min="8207" max="8207" width="22.109375" customWidth="1"/>
    <col min="8208" max="8208" width="0" hidden="1" customWidth="1"/>
    <col min="8209" max="8209" width="18.44140625" customWidth="1"/>
    <col min="8210" max="8210" width="0" hidden="1" customWidth="1"/>
    <col min="8211" max="8211" width="27.6640625" customWidth="1"/>
    <col min="8212" max="8213" width="0" hidden="1" customWidth="1"/>
    <col min="8214" max="8214" width="24.109375" customWidth="1"/>
    <col min="8215" max="8215" width="14" bestFit="1" customWidth="1"/>
    <col min="8449" max="8449" width="11.33203125" customWidth="1"/>
    <col min="8450" max="8450" width="20.33203125" customWidth="1"/>
    <col min="8451" max="8451" width="49.109375" customWidth="1"/>
    <col min="8452" max="8452" width="26.5546875" customWidth="1"/>
    <col min="8453" max="8453" width="26" customWidth="1"/>
    <col min="8454" max="8454" width="24.88671875" customWidth="1"/>
    <col min="8455" max="8455" width="15.5546875" customWidth="1"/>
    <col min="8456" max="8456" width="18.44140625" customWidth="1"/>
    <col min="8457" max="8457" width="20.6640625" customWidth="1"/>
    <col min="8458" max="8458" width="0" hidden="1" customWidth="1"/>
    <col min="8459" max="8459" width="25.109375" customWidth="1"/>
    <col min="8460" max="8462" width="0" hidden="1" customWidth="1"/>
    <col min="8463" max="8463" width="22.109375" customWidth="1"/>
    <col min="8464" max="8464" width="0" hidden="1" customWidth="1"/>
    <col min="8465" max="8465" width="18.44140625" customWidth="1"/>
    <col min="8466" max="8466" width="0" hidden="1" customWidth="1"/>
    <col min="8467" max="8467" width="27.6640625" customWidth="1"/>
    <col min="8468" max="8469" width="0" hidden="1" customWidth="1"/>
    <col min="8470" max="8470" width="24.109375" customWidth="1"/>
    <col min="8471" max="8471" width="14" bestFit="1" customWidth="1"/>
    <col min="8705" max="8705" width="11.33203125" customWidth="1"/>
    <col min="8706" max="8706" width="20.33203125" customWidth="1"/>
    <col min="8707" max="8707" width="49.109375" customWidth="1"/>
    <col min="8708" max="8708" width="26.5546875" customWidth="1"/>
    <col min="8709" max="8709" width="26" customWidth="1"/>
    <col min="8710" max="8710" width="24.88671875" customWidth="1"/>
    <col min="8711" max="8711" width="15.5546875" customWidth="1"/>
    <col min="8712" max="8712" width="18.44140625" customWidth="1"/>
    <col min="8713" max="8713" width="20.6640625" customWidth="1"/>
    <col min="8714" max="8714" width="0" hidden="1" customWidth="1"/>
    <col min="8715" max="8715" width="25.109375" customWidth="1"/>
    <col min="8716" max="8718" width="0" hidden="1" customWidth="1"/>
    <col min="8719" max="8719" width="22.109375" customWidth="1"/>
    <col min="8720" max="8720" width="0" hidden="1" customWidth="1"/>
    <col min="8721" max="8721" width="18.44140625" customWidth="1"/>
    <col min="8722" max="8722" width="0" hidden="1" customWidth="1"/>
    <col min="8723" max="8723" width="27.6640625" customWidth="1"/>
    <col min="8724" max="8725" width="0" hidden="1" customWidth="1"/>
    <col min="8726" max="8726" width="24.109375" customWidth="1"/>
    <col min="8727" max="8727" width="14" bestFit="1" customWidth="1"/>
    <col min="8961" max="8961" width="11.33203125" customWidth="1"/>
    <col min="8962" max="8962" width="20.33203125" customWidth="1"/>
    <col min="8963" max="8963" width="49.109375" customWidth="1"/>
    <col min="8964" max="8964" width="26.5546875" customWidth="1"/>
    <col min="8965" max="8965" width="26" customWidth="1"/>
    <col min="8966" max="8966" width="24.88671875" customWidth="1"/>
    <col min="8967" max="8967" width="15.5546875" customWidth="1"/>
    <col min="8968" max="8968" width="18.44140625" customWidth="1"/>
    <col min="8969" max="8969" width="20.6640625" customWidth="1"/>
    <col min="8970" max="8970" width="0" hidden="1" customWidth="1"/>
    <col min="8971" max="8971" width="25.109375" customWidth="1"/>
    <col min="8972" max="8974" width="0" hidden="1" customWidth="1"/>
    <col min="8975" max="8975" width="22.109375" customWidth="1"/>
    <col min="8976" max="8976" width="0" hidden="1" customWidth="1"/>
    <col min="8977" max="8977" width="18.44140625" customWidth="1"/>
    <col min="8978" max="8978" width="0" hidden="1" customWidth="1"/>
    <col min="8979" max="8979" width="27.6640625" customWidth="1"/>
    <col min="8980" max="8981" width="0" hidden="1" customWidth="1"/>
    <col min="8982" max="8982" width="24.109375" customWidth="1"/>
    <col min="8983" max="8983" width="14" bestFit="1" customWidth="1"/>
    <col min="9217" max="9217" width="11.33203125" customWidth="1"/>
    <col min="9218" max="9218" width="20.33203125" customWidth="1"/>
    <col min="9219" max="9219" width="49.109375" customWidth="1"/>
    <col min="9220" max="9220" width="26.5546875" customWidth="1"/>
    <col min="9221" max="9221" width="26" customWidth="1"/>
    <col min="9222" max="9222" width="24.88671875" customWidth="1"/>
    <col min="9223" max="9223" width="15.5546875" customWidth="1"/>
    <col min="9224" max="9224" width="18.44140625" customWidth="1"/>
    <col min="9225" max="9225" width="20.6640625" customWidth="1"/>
    <col min="9226" max="9226" width="0" hidden="1" customWidth="1"/>
    <col min="9227" max="9227" width="25.109375" customWidth="1"/>
    <col min="9228" max="9230" width="0" hidden="1" customWidth="1"/>
    <col min="9231" max="9231" width="22.109375" customWidth="1"/>
    <col min="9232" max="9232" width="0" hidden="1" customWidth="1"/>
    <col min="9233" max="9233" width="18.44140625" customWidth="1"/>
    <col min="9234" max="9234" width="0" hidden="1" customWidth="1"/>
    <col min="9235" max="9235" width="27.6640625" customWidth="1"/>
    <col min="9236" max="9237" width="0" hidden="1" customWidth="1"/>
    <col min="9238" max="9238" width="24.109375" customWidth="1"/>
    <col min="9239" max="9239" width="14" bestFit="1" customWidth="1"/>
    <col min="9473" max="9473" width="11.33203125" customWidth="1"/>
    <col min="9474" max="9474" width="20.33203125" customWidth="1"/>
    <col min="9475" max="9475" width="49.109375" customWidth="1"/>
    <col min="9476" max="9476" width="26.5546875" customWidth="1"/>
    <col min="9477" max="9477" width="26" customWidth="1"/>
    <col min="9478" max="9478" width="24.88671875" customWidth="1"/>
    <col min="9479" max="9479" width="15.5546875" customWidth="1"/>
    <col min="9480" max="9480" width="18.44140625" customWidth="1"/>
    <col min="9481" max="9481" width="20.6640625" customWidth="1"/>
    <col min="9482" max="9482" width="0" hidden="1" customWidth="1"/>
    <col min="9483" max="9483" width="25.109375" customWidth="1"/>
    <col min="9484" max="9486" width="0" hidden="1" customWidth="1"/>
    <col min="9487" max="9487" width="22.109375" customWidth="1"/>
    <col min="9488" max="9488" width="0" hidden="1" customWidth="1"/>
    <col min="9489" max="9489" width="18.44140625" customWidth="1"/>
    <col min="9490" max="9490" width="0" hidden="1" customWidth="1"/>
    <col min="9491" max="9491" width="27.6640625" customWidth="1"/>
    <col min="9492" max="9493" width="0" hidden="1" customWidth="1"/>
    <col min="9494" max="9494" width="24.109375" customWidth="1"/>
    <col min="9495" max="9495" width="14" bestFit="1" customWidth="1"/>
    <col min="9729" max="9729" width="11.33203125" customWidth="1"/>
    <col min="9730" max="9730" width="20.33203125" customWidth="1"/>
    <col min="9731" max="9731" width="49.109375" customWidth="1"/>
    <col min="9732" max="9732" width="26.5546875" customWidth="1"/>
    <col min="9733" max="9733" width="26" customWidth="1"/>
    <col min="9734" max="9734" width="24.88671875" customWidth="1"/>
    <col min="9735" max="9735" width="15.5546875" customWidth="1"/>
    <col min="9736" max="9736" width="18.44140625" customWidth="1"/>
    <col min="9737" max="9737" width="20.6640625" customWidth="1"/>
    <col min="9738" max="9738" width="0" hidden="1" customWidth="1"/>
    <col min="9739" max="9739" width="25.109375" customWidth="1"/>
    <col min="9740" max="9742" width="0" hidden="1" customWidth="1"/>
    <col min="9743" max="9743" width="22.109375" customWidth="1"/>
    <col min="9744" max="9744" width="0" hidden="1" customWidth="1"/>
    <col min="9745" max="9745" width="18.44140625" customWidth="1"/>
    <col min="9746" max="9746" width="0" hidden="1" customWidth="1"/>
    <col min="9747" max="9747" width="27.6640625" customWidth="1"/>
    <col min="9748" max="9749" width="0" hidden="1" customWidth="1"/>
    <col min="9750" max="9750" width="24.109375" customWidth="1"/>
    <col min="9751" max="9751" width="14" bestFit="1" customWidth="1"/>
    <col min="9985" max="9985" width="11.33203125" customWidth="1"/>
    <col min="9986" max="9986" width="20.33203125" customWidth="1"/>
    <col min="9987" max="9987" width="49.109375" customWidth="1"/>
    <col min="9988" max="9988" width="26.5546875" customWidth="1"/>
    <col min="9989" max="9989" width="26" customWidth="1"/>
    <col min="9990" max="9990" width="24.88671875" customWidth="1"/>
    <col min="9991" max="9991" width="15.5546875" customWidth="1"/>
    <col min="9992" max="9992" width="18.44140625" customWidth="1"/>
    <col min="9993" max="9993" width="20.6640625" customWidth="1"/>
    <col min="9994" max="9994" width="0" hidden="1" customWidth="1"/>
    <col min="9995" max="9995" width="25.109375" customWidth="1"/>
    <col min="9996" max="9998" width="0" hidden="1" customWidth="1"/>
    <col min="9999" max="9999" width="22.109375" customWidth="1"/>
    <col min="10000" max="10000" width="0" hidden="1" customWidth="1"/>
    <col min="10001" max="10001" width="18.44140625" customWidth="1"/>
    <col min="10002" max="10002" width="0" hidden="1" customWidth="1"/>
    <col min="10003" max="10003" width="27.6640625" customWidth="1"/>
    <col min="10004" max="10005" width="0" hidden="1" customWidth="1"/>
    <col min="10006" max="10006" width="24.109375" customWidth="1"/>
    <col min="10007" max="10007" width="14" bestFit="1" customWidth="1"/>
    <col min="10241" max="10241" width="11.33203125" customWidth="1"/>
    <col min="10242" max="10242" width="20.33203125" customWidth="1"/>
    <col min="10243" max="10243" width="49.109375" customWidth="1"/>
    <col min="10244" max="10244" width="26.5546875" customWidth="1"/>
    <col min="10245" max="10245" width="26" customWidth="1"/>
    <col min="10246" max="10246" width="24.88671875" customWidth="1"/>
    <col min="10247" max="10247" width="15.5546875" customWidth="1"/>
    <col min="10248" max="10248" width="18.44140625" customWidth="1"/>
    <col min="10249" max="10249" width="20.6640625" customWidth="1"/>
    <col min="10250" max="10250" width="0" hidden="1" customWidth="1"/>
    <col min="10251" max="10251" width="25.109375" customWidth="1"/>
    <col min="10252" max="10254" width="0" hidden="1" customWidth="1"/>
    <col min="10255" max="10255" width="22.109375" customWidth="1"/>
    <col min="10256" max="10256" width="0" hidden="1" customWidth="1"/>
    <col min="10257" max="10257" width="18.44140625" customWidth="1"/>
    <col min="10258" max="10258" width="0" hidden="1" customWidth="1"/>
    <col min="10259" max="10259" width="27.6640625" customWidth="1"/>
    <col min="10260" max="10261" width="0" hidden="1" customWidth="1"/>
    <col min="10262" max="10262" width="24.109375" customWidth="1"/>
    <col min="10263" max="10263" width="14" bestFit="1" customWidth="1"/>
    <col min="10497" max="10497" width="11.33203125" customWidth="1"/>
    <col min="10498" max="10498" width="20.33203125" customWidth="1"/>
    <col min="10499" max="10499" width="49.109375" customWidth="1"/>
    <col min="10500" max="10500" width="26.5546875" customWidth="1"/>
    <col min="10501" max="10501" width="26" customWidth="1"/>
    <col min="10502" max="10502" width="24.88671875" customWidth="1"/>
    <col min="10503" max="10503" width="15.5546875" customWidth="1"/>
    <col min="10504" max="10504" width="18.44140625" customWidth="1"/>
    <col min="10505" max="10505" width="20.6640625" customWidth="1"/>
    <col min="10506" max="10506" width="0" hidden="1" customWidth="1"/>
    <col min="10507" max="10507" width="25.109375" customWidth="1"/>
    <col min="10508" max="10510" width="0" hidden="1" customWidth="1"/>
    <col min="10511" max="10511" width="22.109375" customWidth="1"/>
    <col min="10512" max="10512" width="0" hidden="1" customWidth="1"/>
    <col min="10513" max="10513" width="18.44140625" customWidth="1"/>
    <col min="10514" max="10514" width="0" hidden="1" customWidth="1"/>
    <col min="10515" max="10515" width="27.6640625" customWidth="1"/>
    <col min="10516" max="10517" width="0" hidden="1" customWidth="1"/>
    <col min="10518" max="10518" width="24.109375" customWidth="1"/>
    <col min="10519" max="10519" width="14" bestFit="1" customWidth="1"/>
    <col min="10753" max="10753" width="11.33203125" customWidth="1"/>
    <col min="10754" max="10754" width="20.33203125" customWidth="1"/>
    <col min="10755" max="10755" width="49.109375" customWidth="1"/>
    <col min="10756" max="10756" width="26.5546875" customWidth="1"/>
    <col min="10757" max="10757" width="26" customWidth="1"/>
    <col min="10758" max="10758" width="24.88671875" customWidth="1"/>
    <col min="10759" max="10759" width="15.5546875" customWidth="1"/>
    <col min="10760" max="10760" width="18.44140625" customWidth="1"/>
    <col min="10761" max="10761" width="20.6640625" customWidth="1"/>
    <col min="10762" max="10762" width="0" hidden="1" customWidth="1"/>
    <col min="10763" max="10763" width="25.109375" customWidth="1"/>
    <col min="10764" max="10766" width="0" hidden="1" customWidth="1"/>
    <col min="10767" max="10767" width="22.109375" customWidth="1"/>
    <col min="10768" max="10768" width="0" hidden="1" customWidth="1"/>
    <col min="10769" max="10769" width="18.44140625" customWidth="1"/>
    <col min="10770" max="10770" width="0" hidden="1" customWidth="1"/>
    <col min="10771" max="10771" width="27.6640625" customWidth="1"/>
    <col min="10772" max="10773" width="0" hidden="1" customWidth="1"/>
    <col min="10774" max="10774" width="24.109375" customWidth="1"/>
    <col min="10775" max="10775" width="14" bestFit="1" customWidth="1"/>
    <col min="11009" max="11009" width="11.33203125" customWidth="1"/>
    <col min="11010" max="11010" width="20.33203125" customWidth="1"/>
    <col min="11011" max="11011" width="49.109375" customWidth="1"/>
    <col min="11012" max="11012" width="26.5546875" customWidth="1"/>
    <col min="11013" max="11013" width="26" customWidth="1"/>
    <col min="11014" max="11014" width="24.88671875" customWidth="1"/>
    <col min="11015" max="11015" width="15.5546875" customWidth="1"/>
    <col min="11016" max="11016" width="18.44140625" customWidth="1"/>
    <col min="11017" max="11017" width="20.6640625" customWidth="1"/>
    <col min="11018" max="11018" width="0" hidden="1" customWidth="1"/>
    <col min="11019" max="11019" width="25.109375" customWidth="1"/>
    <col min="11020" max="11022" width="0" hidden="1" customWidth="1"/>
    <col min="11023" max="11023" width="22.109375" customWidth="1"/>
    <col min="11024" max="11024" width="0" hidden="1" customWidth="1"/>
    <col min="11025" max="11025" width="18.44140625" customWidth="1"/>
    <col min="11026" max="11026" width="0" hidden="1" customWidth="1"/>
    <col min="11027" max="11027" width="27.6640625" customWidth="1"/>
    <col min="11028" max="11029" width="0" hidden="1" customWidth="1"/>
    <col min="11030" max="11030" width="24.109375" customWidth="1"/>
    <col min="11031" max="11031" width="14" bestFit="1" customWidth="1"/>
    <col min="11265" max="11265" width="11.33203125" customWidth="1"/>
    <col min="11266" max="11266" width="20.33203125" customWidth="1"/>
    <col min="11267" max="11267" width="49.109375" customWidth="1"/>
    <col min="11268" max="11268" width="26.5546875" customWidth="1"/>
    <col min="11269" max="11269" width="26" customWidth="1"/>
    <col min="11270" max="11270" width="24.88671875" customWidth="1"/>
    <col min="11271" max="11271" width="15.5546875" customWidth="1"/>
    <col min="11272" max="11272" width="18.44140625" customWidth="1"/>
    <col min="11273" max="11273" width="20.6640625" customWidth="1"/>
    <col min="11274" max="11274" width="0" hidden="1" customWidth="1"/>
    <col min="11275" max="11275" width="25.109375" customWidth="1"/>
    <col min="11276" max="11278" width="0" hidden="1" customWidth="1"/>
    <col min="11279" max="11279" width="22.109375" customWidth="1"/>
    <col min="11280" max="11280" width="0" hidden="1" customWidth="1"/>
    <col min="11281" max="11281" width="18.44140625" customWidth="1"/>
    <col min="11282" max="11282" width="0" hidden="1" customWidth="1"/>
    <col min="11283" max="11283" width="27.6640625" customWidth="1"/>
    <col min="11284" max="11285" width="0" hidden="1" customWidth="1"/>
    <col min="11286" max="11286" width="24.109375" customWidth="1"/>
    <col min="11287" max="11287" width="14" bestFit="1" customWidth="1"/>
    <col min="11521" max="11521" width="11.33203125" customWidth="1"/>
    <col min="11522" max="11522" width="20.33203125" customWidth="1"/>
    <col min="11523" max="11523" width="49.109375" customWidth="1"/>
    <col min="11524" max="11524" width="26.5546875" customWidth="1"/>
    <col min="11525" max="11525" width="26" customWidth="1"/>
    <col min="11526" max="11526" width="24.88671875" customWidth="1"/>
    <col min="11527" max="11527" width="15.5546875" customWidth="1"/>
    <col min="11528" max="11528" width="18.44140625" customWidth="1"/>
    <col min="11529" max="11529" width="20.6640625" customWidth="1"/>
    <col min="11530" max="11530" width="0" hidden="1" customWidth="1"/>
    <col min="11531" max="11531" width="25.109375" customWidth="1"/>
    <col min="11532" max="11534" width="0" hidden="1" customWidth="1"/>
    <col min="11535" max="11535" width="22.109375" customWidth="1"/>
    <col min="11536" max="11536" width="0" hidden="1" customWidth="1"/>
    <col min="11537" max="11537" width="18.44140625" customWidth="1"/>
    <col min="11538" max="11538" width="0" hidden="1" customWidth="1"/>
    <col min="11539" max="11539" width="27.6640625" customWidth="1"/>
    <col min="11540" max="11541" width="0" hidden="1" customWidth="1"/>
    <col min="11542" max="11542" width="24.109375" customWidth="1"/>
    <col min="11543" max="11543" width="14" bestFit="1" customWidth="1"/>
    <col min="11777" max="11777" width="11.33203125" customWidth="1"/>
    <col min="11778" max="11778" width="20.33203125" customWidth="1"/>
    <col min="11779" max="11779" width="49.109375" customWidth="1"/>
    <col min="11780" max="11780" width="26.5546875" customWidth="1"/>
    <col min="11781" max="11781" width="26" customWidth="1"/>
    <col min="11782" max="11782" width="24.88671875" customWidth="1"/>
    <col min="11783" max="11783" width="15.5546875" customWidth="1"/>
    <col min="11784" max="11784" width="18.44140625" customWidth="1"/>
    <col min="11785" max="11785" width="20.6640625" customWidth="1"/>
    <col min="11786" max="11786" width="0" hidden="1" customWidth="1"/>
    <col min="11787" max="11787" width="25.109375" customWidth="1"/>
    <col min="11788" max="11790" width="0" hidden="1" customWidth="1"/>
    <col min="11791" max="11791" width="22.109375" customWidth="1"/>
    <col min="11792" max="11792" width="0" hidden="1" customWidth="1"/>
    <col min="11793" max="11793" width="18.44140625" customWidth="1"/>
    <col min="11794" max="11794" width="0" hidden="1" customWidth="1"/>
    <col min="11795" max="11795" width="27.6640625" customWidth="1"/>
    <col min="11796" max="11797" width="0" hidden="1" customWidth="1"/>
    <col min="11798" max="11798" width="24.109375" customWidth="1"/>
    <col min="11799" max="11799" width="14" bestFit="1" customWidth="1"/>
    <col min="12033" max="12033" width="11.33203125" customWidth="1"/>
    <col min="12034" max="12034" width="20.33203125" customWidth="1"/>
    <col min="12035" max="12035" width="49.109375" customWidth="1"/>
    <col min="12036" max="12036" width="26.5546875" customWidth="1"/>
    <col min="12037" max="12037" width="26" customWidth="1"/>
    <col min="12038" max="12038" width="24.88671875" customWidth="1"/>
    <col min="12039" max="12039" width="15.5546875" customWidth="1"/>
    <col min="12040" max="12040" width="18.44140625" customWidth="1"/>
    <col min="12041" max="12041" width="20.6640625" customWidth="1"/>
    <col min="12042" max="12042" width="0" hidden="1" customWidth="1"/>
    <col min="12043" max="12043" width="25.109375" customWidth="1"/>
    <col min="12044" max="12046" width="0" hidden="1" customWidth="1"/>
    <col min="12047" max="12047" width="22.109375" customWidth="1"/>
    <col min="12048" max="12048" width="0" hidden="1" customWidth="1"/>
    <col min="12049" max="12049" width="18.44140625" customWidth="1"/>
    <col min="12050" max="12050" width="0" hidden="1" customWidth="1"/>
    <col min="12051" max="12051" width="27.6640625" customWidth="1"/>
    <col min="12052" max="12053" width="0" hidden="1" customWidth="1"/>
    <col min="12054" max="12054" width="24.109375" customWidth="1"/>
    <col min="12055" max="12055" width="14" bestFit="1" customWidth="1"/>
    <col min="12289" max="12289" width="11.33203125" customWidth="1"/>
    <col min="12290" max="12290" width="20.33203125" customWidth="1"/>
    <col min="12291" max="12291" width="49.109375" customWidth="1"/>
    <col min="12292" max="12292" width="26.5546875" customWidth="1"/>
    <col min="12293" max="12293" width="26" customWidth="1"/>
    <col min="12294" max="12294" width="24.88671875" customWidth="1"/>
    <col min="12295" max="12295" width="15.5546875" customWidth="1"/>
    <col min="12296" max="12296" width="18.44140625" customWidth="1"/>
    <col min="12297" max="12297" width="20.6640625" customWidth="1"/>
    <col min="12298" max="12298" width="0" hidden="1" customWidth="1"/>
    <col min="12299" max="12299" width="25.109375" customWidth="1"/>
    <col min="12300" max="12302" width="0" hidden="1" customWidth="1"/>
    <col min="12303" max="12303" width="22.109375" customWidth="1"/>
    <col min="12304" max="12304" width="0" hidden="1" customWidth="1"/>
    <col min="12305" max="12305" width="18.44140625" customWidth="1"/>
    <col min="12306" max="12306" width="0" hidden="1" customWidth="1"/>
    <col min="12307" max="12307" width="27.6640625" customWidth="1"/>
    <col min="12308" max="12309" width="0" hidden="1" customWidth="1"/>
    <col min="12310" max="12310" width="24.109375" customWidth="1"/>
    <col min="12311" max="12311" width="14" bestFit="1" customWidth="1"/>
    <col min="12545" max="12545" width="11.33203125" customWidth="1"/>
    <col min="12546" max="12546" width="20.33203125" customWidth="1"/>
    <col min="12547" max="12547" width="49.109375" customWidth="1"/>
    <col min="12548" max="12548" width="26.5546875" customWidth="1"/>
    <col min="12549" max="12549" width="26" customWidth="1"/>
    <col min="12550" max="12550" width="24.88671875" customWidth="1"/>
    <col min="12551" max="12551" width="15.5546875" customWidth="1"/>
    <col min="12552" max="12552" width="18.44140625" customWidth="1"/>
    <col min="12553" max="12553" width="20.6640625" customWidth="1"/>
    <col min="12554" max="12554" width="0" hidden="1" customWidth="1"/>
    <col min="12555" max="12555" width="25.109375" customWidth="1"/>
    <col min="12556" max="12558" width="0" hidden="1" customWidth="1"/>
    <col min="12559" max="12559" width="22.109375" customWidth="1"/>
    <col min="12560" max="12560" width="0" hidden="1" customWidth="1"/>
    <col min="12561" max="12561" width="18.44140625" customWidth="1"/>
    <col min="12562" max="12562" width="0" hidden="1" customWidth="1"/>
    <col min="12563" max="12563" width="27.6640625" customWidth="1"/>
    <col min="12564" max="12565" width="0" hidden="1" customWidth="1"/>
    <col min="12566" max="12566" width="24.109375" customWidth="1"/>
    <col min="12567" max="12567" width="14" bestFit="1" customWidth="1"/>
    <col min="12801" max="12801" width="11.33203125" customWidth="1"/>
    <col min="12802" max="12802" width="20.33203125" customWidth="1"/>
    <col min="12803" max="12803" width="49.109375" customWidth="1"/>
    <col min="12804" max="12804" width="26.5546875" customWidth="1"/>
    <col min="12805" max="12805" width="26" customWidth="1"/>
    <col min="12806" max="12806" width="24.88671875" customWidth="1"/>
    <col min="12807" max="12807" width="15.5546875" customWidth="1"/>
    <col min="12808" max="12808" width="18.44140625" customWidth="1"/>
    <col min="12809" max="12809" width="20.6640625" customWidth="1"/>
    <col min="12810" max="12810" width="0" hidden="1" customWidth="1"/>
    <col min="12811" max="12811" width="25.109375" customWidth="1"/>
    <col min="12812" max="12814" width="0" hidden="1" customWidth="1"/>
    <col min="12815" max="12815" width="22.109375" customWidth="1"/>
    <col min="12816" max="12816" width="0" hidden="1" customWidth="1"/>
    <col min="12817" max="12817" width="18.44140625" customWidth="1"/>
    <col min="12818" max="12818" width="0" hidden="1" customWidth="1"/>
    <col min="12819" max="12819" width="27.6640625" customWidth="1"/>
    <col min="12820" max="12821" width="0" hidden="1" customWidth="1"/>
    <col min="12822" max="12822" width="24.109375" customWidth="1"/>
    <col min="12823" max="12823" width="14" bestFit="1" customWidth="1"/>
    <col min="13057" max="13057" width="11.33203125" customWidth="1"/>
    <col min="13058" max="13058" width="20.33203125" customWidth="1"/>
    <col min="13059" max="13059" width="49.109375" customWidth="1"/>
    <col min="13060" max="13060" width="26.5546875" customWidth="1"/>
    <col min="13061" max="13061" width="26" customWidth="1"/>
    <col min="13062" max="13062" width="24.88671875" customWidth="1"/>
    <col min="13063" max="13063" width="15.5546875" customWidth="1"/>
    <col min="13064" max="13064" width="18.44140625" customWidth="1"/>
    <col min="13065" max="13065" width="20.6640625" customWidth="1"/>
    <col min="13066" max="13066" width="0" hidden="1" customWidth="1"/>
    <col min="13067" max="13067" width="25.109375" customWidth="1"/>
    <col min="13068" max="13070" width="0" hidden="1" customWidth="1"/>
    <col min="13071" max="13071" width="22.109375" customWidth="1"/>
    <col min="13072" max="13072" width="0" hidden="1" customWidth="1"/>
    <col min="13073" max="13073" width="18.44140625" customWidth="1"/>
    <col min="13074" max="13074" width="0" hidden="1" customWidth="1"/>
    <col min="13075" max="13075" width="27.6640625" customWidth="1"/>
    <col min="13076" max="13077" width="0" hidden="1" customWidth="1"/>
    <col min="13078" max="13078" width="24.109375" customWidth="1"/>
    <col min="13079" max="13079" width="14" bestFit="1" customWidth="1"/>
    <col min="13313" max="13313" width="11.33203125" customWidth="1"/>
    <col min="13314" max="13314" width="20.33203125" customWidth="1"/>
    <col min="13315" max="13315" width="49.109375" customWidth="1"/>
    <col min="13316" max="13316" width="26.5546875" customWidth="1"/>
    <col min="13317" max="13317" width="26" customWidth="1"/>
    <col min="13318" max="13318" width="24.88671875" customWidth="1"/>
    <col min="13319" max="13319" width="15.5546875" customWidth="1"/>
    <col min="13320" max="13320" width="18.44140625" customWidth="1"/>
    <col min="13321" max="13321" width="20.6640625" customWidth="1"/>
    <col min="13322" max="13322" width="0" hidden="1" customWidth="1"/>
    <col min="13323" max="13323" width="25.109375" customWidth="1"/>
    <col min="13324" max="13326" width="0" hidden="1" customWidth="1"/>
    <col min="13327" max="13327" width="22.109375" customWidth="1"/>
    <col min="13328" max="13328" width="0" hidden="1" customWidth="1"/>
    <col min="13329" max="13329" width="18.44140625" customWidth="1"/>
    <col min="13330" max="13330" width="0" hidden="1" customWidth="1"/>
    <col min="13331" max="13331" width="27.6640625" customWidth="1"/>
    <col min="13332" max="13333" width="0" hidden="1" customWidth="1"/>
    <col min="13334" max="13334" width="24.109375" customWidth="1"/>
    <col min="13335" max="13335" width="14" bestFit="1" customWidth="1"/>
    <col min="13569" max="13569" width="11.33203125" customWidth="1"/>
    <col min="13570" max="13570" width="20.33203125" customWidth="1"/>
    <col min="13571" max="13571" width="49.109375" customWidth="1"/>
    <col min="13572" max="13572" width="26.5546875" customWidth="1"/>
    <col min="13573" max="13573" width="26" customWidth="1"/>
    <col min="13574" max="13574" width="24.88671875" customWidth="1"/>
    <col min="13575" max="13575" width="15.5546875" customWidth="1"/>
    <col min="13576" max="13576" width="18.44140625" customWidth="1"/>
    <col min="13577" max="13577" width="20.6640625" customWidth="1"/>
    <col min="13578" max="13578" width="0" hidden="1" customWidth="1"/>
    <col min="13579" max="13579" width="25.109375" customWidth="1"/>
    <col min="13580" max="13582" width="0" hidden="1" customWidth="1"/>
    <col min="13583" max="13583" width="22.109375" customWidth="1"/>
    <col min="13584" max="13584" width="0" hidden="1" customWidth="1"/>
    <col min="13585" max="13585" width="18.44140625" customWidth="1"/>
    <col min="13586" max="13586" width="0" hidden="1" customWidth="1"/>
    <col min="13587" max="13587" width="27.6640625" customWidth="1"/>
    <col min="13588" max="13589" width="0" hidden="1" customWidth="1"/>
    <col min="13590" max="13590" width="24.109375" customWidth="1"/>
    <col min="13591" max="13591" width="14" bestFit="1" customWidth="1"/>
    <col min="13825" max="13825" width="11.33203125" customWidth="1"/>
    <col min="13826" max="13826" width="20.33203125" customWidth="1"/>
    <col min="13827" max="13827" width="49.109375" customWidth="1"/>
    <col min="13828" max="13828" width="26.5546875" customWidth="1"/>
    <col min="13829" max="13829" width="26" customWidth="1"/>
    <col min="13830" max="13830" width="24.88671875" customWidth="1"/>
    <col min="13831" max="13831" width="15.5546875" customWidth="1"/>
    <col min="13832" max="13832" width="18.44140625" customWidth="1"/>
    <col min="13833" max="13833" width="20.6640625" customWidth="1"/>
    <col min="13834" max="13834" width="0" hidden="1" customWidth="1"/>
    <col min="13835" max="13835" width="25.109375" customWidth="1"/>
    <col min="13836" max="13838" width="0" hidden="1" customWidth="1"/>
    <col min="13839" max="13839" width="22.109375" customWidth="1"/>
    <col min="13840" max="13840" width="0" hidden="1" customWidth="1"/>
    <col min="13841" max="13841" width="18.44140625" customWidth="1"/>
    <col min="13842" max="13842" width="0" hidden="1" customWidth="1"/>
    <col min="13843" max="13843" width="27.6640625" customWidth="1"/>
    <col min="13844" max="13845" width="0" hidden="1" customWidth="1"/>
    <col min="13846" max="13846" width="24.109375" customWidth="1"/>
    <col min="13847" max="13847" width="14" bestFit="1" customWidth="1"/>
    <col min="14081" max="14081" width="11.33203125" customWidth="1"/>
    <col min="14082" max="14082" width="20.33203125" customWidth="1"/>
    <col min="14083" max="14083" width="49.109375" customWidth="1"/>
    <col min="14084" max="14084" width="26.5546875" customWidth="1"/>
    <col min="14085" max="14085" width="26" customWidth="1"/>
    <col min="14086" max="14086" width="24.88671875" customWidth="1"/>
    <col min="14087" max="14087" width="15.5546875" customWidth="1"/>
    <col min="14088" max="14088" width="18.44140625" customWidth="1"/>
    <col min="14089" max="14089" width="20.6640625" customWidth="1"/>
    <col min="14090" max="14090" width="0" hidden="1" customWidth="1"/>
    <col min="14091" max="14091" width="25.109375" customWidth="1"/>
    <col min="14092" max="14094" width="0" hidden="1" customWidth="1"/>
    <col min="14095" max="14095" width="22.109375" customWidth="1"/>
    <col min="14096" max="14096" width="0" hidden="1" customWidth="1"/>
    <col min="14097" max="14097" width="18.44140625" customWidth="1"/>
    <col min="14098" max="14098" width="0" hidden="1" customWidth="1"/>
    <col min="14099" max="14099" width="27.6640625" customWidth="1"/>
    <col min="14100" max="14101" width="0" hidden="1" customWidth="1"/>
    <col min="14102" max="14102" width="24.109375" customWidth="1"/>
    <col min="14103" max="14103" width="14" bestFit="1" customWidth="1"/>
    <col min="14337" max="14337" width="11.33203125" customWidth="1"/>
    <col min="14338" max="14338" width="20.33203125" customWidth="1"/>
    <col min="14339" max="14339" width="49.109375" customWidth="1"/>
    <col min="14340" max="14340" width="26.5546875" customWidth="1"/>
    <col min="14341" max="14341" width="26" customWidth="1"/>
    <col min="14342" max="14342" width="24.88671875" customWidth="1"/>
    <col min="14343" max="14343" width="15.5546875" customWidth="1"/>
    <col min="14344" max="14344" width="18.44140625" customWidth="1"/>
    <col min="14345" max="14345" width="20.6640625" customWidth="1"/>
    <col min="14346" max="14346" width="0" hidden="1" customWidth="1"/>
    <col min="14347" max="14347" width="25.109375" customWidth="1"/>
    <col min="14348" max="14350" width="0" hidden="1" customWidth="1"/>
    <col min="14351" max="14351" width="22.109375" customWidth="1"/>
    <col min="14352" max="14352" width="0" hidden="1" customWidth="1"/>
    <col min="14353" max="14353" width="18.44140625" customWidth="1"/>
    <col min="14354" max="14354" width="0" hidden="1" customWidth="1"/>
    <col min="14355" max="14355" width="27.6640625" customWidth="1"/>
    <col min="14356" max="14357" width="0" hidden="1" customWidth="1"/>
    <col min="14358" max="14358" width="24.109375" customWidth="1"/>
    <col min="14359" max="14359" width="14" bestFit="1" customWidth="1"/>
    <col min="14593" max="14593" width="11.33203125" customWidth="1"/>
    <col min="14594" max="14594" width="20.33203125" customWidth="1"/>
    <col min="14595" max="14595" width="49.109375" customWidth="1"/>
    <col min="14596" max="14596" width="26.5546875" customWidth="1"/>
    <col min="14597" max="14597" width="26" customWidth="1"/>
    <col min="14598" max="14598" width="24.88671875" customWidth="1"/>
    <col min="14599" max="14599" width="15.5546875" customWidth="1"/>
    <col min="14600" max="14600" width="18.44140625" customWidth="1"/>
    <col min="14601" max="14601" width="20.6640625" customWidth="1"/>
    <col min="14602" max="14602" width="0" hidden="1" customWidth="1"/>
    <col min="14603" max="14603" width="25.109375" customWidth="1"/>
    <col min="14604" max="14606" width="0" hidden="1" customWidth="1"/>
    <col min="14607" max="14607" width="22.109375" customWidth="1"/>
    <col min="14608" max="14608" width="0" hidden="1" customWidth="1"/>
    <col min="14609" max="14609" width="18.44140625" customWidth="1"/>
    <col min="14610" max="14610" width="0" hidden="1" customWidth="1"/>
    <col min="14611" max="14611" width="27.6640625" customWidth="1"/>
    <col min="14612" max="14613" width="0" hidden="1" customWidth="1"/>
    <col min="14614" max="14614" width="24.109375" customWidth="1"/>
    <col min="14615" max="14615" width="14" bestFit="1" customWidth="1"/>
    <col min="14849" max="14849" width="11.33203125" customWidth="1"/>
    <col min="14850" max="14850" width="20.33203125" customWidth="1"/>
    <col min="14851" max="14851" width="49.109375" customWidth="1"/>
    <col min="14852" max="14852" width="26.5546875" customWidth="1"/>
    <col min="14853" max="14853" width="26" customWidth="1"/>
    <col min="14854" max="14854" width="24.88671875" customWidth="1"/>
    <col min="14855" max="14855" width="15.5546875" customWidth="1"/>
    <col min="14856" max="14856" width="18.44140625" customWidth="1"/>
    <col min="14857" max="14857" width="20.6640625" customWidth="1"/>
    <col min="14858" max="14858" width="0" hidden="1" customWidth="1"/>
    <col min="14859" max="14859" width="25.109375" customWidth="1"/>
    <col min="14860" max="14862" width="0" hidden="1" customWidth="1"/>
    <col min="14863" max="14863" width="22.109375" customWidth="1"/>
    <col min="14864" max="14864" width="0" hidden="1" customWidth="1"/>
    <col min="14865" max="14865" width="18.44140625" customWidth="1"/>
    <col min="14866" max="14866" width="0" hidden="1" customWidth="1"/>
    <col min="14867" max="14867" width="27.6640625" customWidth="1"/>
    <col min="14868" max="14869" width="0" hidden="1" customWidth="1"/>
    <col min="14870" max="14870" width="24.109375" customWidth="1"/>
    <col min="14871" max="14871" width="14" bestFit="1" customWidth="1"/>
    <col min="15105" max="15105" width="11.33203125" customWidth="1"/>
    <col min="15106" max="15106" width="20.33203125" customWidth="1"/>
    <col min="15107" max="15107" width="49.109375" customWidth="1"/>
    <col min="15108" max="15108" width="26.5546875" customWidth="1"/>
    <col min="15109" max="15109" width="26" customWidth="1"/>
    <col min="15110" max="15110" width="24.88671875" customWidth="1"/>
    <col min="15111" max="15111" width="15.5546875" customWidth="1"/>
    <col min="15112" max="15112" width="18.44140625" customWidth="1"/>
    <col min="15113" max="15113" width="20.6640625" customWidth="1"/>
    <col min="15114" max="15114" width="0" hidden="1" customWidth="1"/>
    <col min="15115" max="15115" width="25.109375" customWidth="1"/>
    <col min="15116" max="15118" width="0" hidden="1" customWidth="1"/>
    <col min="15119" max="15119" width="22.109375" customWidth="1"/>
    <col min="15120" max="15120" width="0" hidden="1" customWidth="1"/>
    <col min="15121" max="15121" width="18.44140625" customWidth="1"/>
    <col min="15122" max="15122" width="0" hidden="1" customWidth="1"/>
    <col min="15123" max="15123" width="27.6640625" customWidth="1"/>
    <col min="15124" max="15125" width="0" hidden="1" customWidth="1"/>
    <col min="15126" max="15126" width="24.109375" customWidth="1"/>
    <col min="15127" max="15127" width="14" bestFit="1" customWidth="1"/>
    <col min="15361" max="15361" width="11.33203125" customWidth="1"/>
    <col min="15362" max="15362" width="20.33203125" customWidth="1"/>
    <col min="15363" max="15363" width="49.109375" customWidth="1"/>
    <col min="15364" max="15364" width="26.5546875" customWidth="1"/>
    <col min="15365" max="15365" width="26" customWidth="1"/>
    <col min="15366" max="15366" width="24.88671875" customWidth="1"/>
    <col min="15367" max="15367" width="15.5546875" customWidth="1"/>
    <col min="15368" max="15368" width="18.44140625" customWidth="1"/>
    <col min="15369" max="15369" width="20.6640625" customWidth="1"/>
    <col min="15370" max="15370" width="0" hidden="1" customWidth="1"/>
    <col min="15371" max="15371" width="25.109375" customWidth="1"/>
    <col min="15372" max="15374" width="0" hidden="1" customWidth="1"/>
    <col min="15375" max="15375" width="22.109375" customWidth="1"/>
    <col min="15376" max="15376" width="0" hidden="1" customWidth="1"/>
    <col min="15377" max="15377" width="18.44140625" customWidth="1"/>
    <col min="15378" max="15378" width="0" hidden="1" customWidth="1"/>
    <col min="15379" max="15379" width="27.6640625" customWidth="1"/>
    <col min="15380" max="15381" width="0" hidden="1" customWidth="1"/>
    <col min="15382" max="15382" width="24.109375" customWidth="1"/>
    <col min="15383" max="15383" width="14" bestFit="1" customWidth="1"/>
    <col min="15617" max="15617" width="11.33203125" customWidth="1"/>
    <col min="15618" max="15618" width="20.33203125" customWidth="1"/>
    <col min="15619" max="15619" width="49.109375" customWidth="1"/>
    <col min="15620" max="15620" width="26.5546875" customWidth="1"/>
    <col min="15621" max="15621" width="26" customWidth="1"/>
    <col min="15622" max="15622" width="24.88671875" customWidth="1"/>
    <col min="15623" max="15623" width="15.5546875" customWidth="1"/>
    <col min="15624" max="15624" width="18.44140625" customWidth="1"/>
    <col min="15625" max="15625" width="20.6640625" customWidth="1"/>
    <col min="15626" max="15626" width="0" hidden="1" customWidth="1"/>
    <col min="15627" max="15627" width="25.109375" customWidth="1"/>
    <col min="15628" max="15630" width="0" hidden="1" customWidth="1"/>
    <col min="15631" max="15631" width="22.109375" customWidth="1"/>
    <col min="15632" max="15632" width="0" hidden="1" customWidth="1"/>
    <col min="15633" max="15633" width="18.44140625" customWidth="1"/>
    <col min="15634" max="15634" width="0" hidden="1" customWidth="1"/>
    <col min="15635" max="15635" width="27.6640625" customWidth="1"/>
    <col min="15636" max="15637" width="0" hidden="1" customWidth="1"/>
    <col min="15638" max="15638" width="24.109375" customWidth="1"/>
    <col min="15639" max="15639" width="14" bestFit="1" customWidth="1"/>
    <col min="15873" max="15873" width="11.33203125" customWidth="1"/>
    <col min="15874" max="15874" width="20.33203125" customWidth="1"/>
    <col min="15875" max="15875" width="49.109375" customWidth="1"/>
    <col min="15876" max="15876" width="26.5546875" customWidth="1"/>
    <col min="15877" max="15877" width="26" customWidth="1"/>
    <col min="15878" max="15878" width="24.88671875" customWidth="1"/>
    <col min="15879" max="15879" width="15.5546875" customWidth="1"/>
    <col min="15880" max="15880" width="18.44140625" customWidth="1"/>
    <col min="15881" max="15881" width="20.6640625" customWidth="1"/>
    <col min="15882" max="15882" width="0" hidden="1" customWidth="1"/>
    <col min="15883" max="15883" width="25.109375" customWidth="1"/>
    <col min="15884" max="15886" width="0" hidden="1" customWidth="1"/>
    <col min="15887" max="15887" width="22.109375" customWidth="1"/>
    <col min="15888" max="15888" width="0" hidden="1" customWidth="1"/>
    <col min="15889" max="15889" width="18.44140625" customWidth="1"/>
    <col min="15890" max="15890" width="0" hidden="1" customWidth="1"/>
    <col min="15891" max="15891" width="27.6640625" customWidth="1"/>
    <col min="15892" max="15893" width="0" hidden="1" customWidth="1"/>
    <col min="15894" max="15894" width="24.109375" customWidth="1"/>
    <col min="15895" max="15895" width="14" bestFit="1" customWidth="1"/>
    <col min="16129" max="16129" width="11.33203125" customWidth="1"/>
    <col min="16130" max="16130" width="20.33203125" customWidth="1"/>
    <col min="16131" max="16131" width="49.109375" customWidth="1"/>
    <col min="16132" max="16132" width="26.5546875" customWidth="1"/>
    <col min="16133" max="16133" width="26" customWidth="1"/>
    <col min="16134" max="16134" width="24.88671875" customWidth="1"/>
    <col min="16135" max="16135" width="15.5546875" customWidth="1"/>
    <col min="16136" max="16136" width="18.44140625" customWidth="1"/>
    <col min="16137" max="16137" width="20.6640625" customWidth="1"/>
    <col min="16138" max="16138" width="0" hidden="1" customWidth="1"/>
    <col min="16139" max="16139" width="25.109375" customWidth="1"/>
    <col min="16140" max="16142" width="0" hidden="1" customWidth="1"/>
    <col min="16143" max="16143" width="22.109375" customWidth="1"/>
    <col min="16144" max="16144" width="0" hidden="1" customWidth="1"/>
    <col min="16145" max="16145" width="18.44140625" customWidth="1"/>
    <col min="16146" max="16146" width="0" hidden="1" customWidth="1"/>
    <col min="16147" max="16147" width="27.6640625" customWidth="1"/>
    <col min="16148" max="16149" width="0" hidden="1" customWidth="1"/>
    <col min="16150" max="16150" width="24.109375" customWidth="1"/>
    <col min="16151" max="16151" width="14" bestFit="1" customWidth="1"/>
  </cols>
  <sheetData>
    <row r="1" spans="1:21" ht="36.75" customHeight="1" x14ac:dyDescent="0.3">
      <c r="A1" s="128" t="s">
        <v>0</v>
      </c>
      <c r="B1" s="130" t="s">
        <v>1</v>
      </c>
      <c r="C1" s="130" t="s">
        <v>2</v>
      </c>
      <c r="D1" s="130" t="s">
        <v>3</v>
      </c>
      <c r="E1" s="130" t="s">
        <v>4</v>
      </c>
      <c r="F1" s="130" t="s">
        <v>5</v>
      </c>
      <c r="G1" s="130" t="s">
        <v>6</v>
      </c>
      <c r="H1" s="130" t="s">
        <v>7</v>
      </c>
      <c r="I1" s="132" t="s">
        <v>8</v>
      </c>
      <c r="J1" s="133"/>
      <c r="K1" s="133"/>
      <c r="L1" s="133"/>
      <c r="M1" s="133"/>
      <c r="N1" s="133"/>
      <c r="O1" s="133"/>
      <c r="P1" s="133"/>
      <c r="Q1" s="134"/>
      <c r="R1" s="38"/>
      <c r="S1" s="135" t="s">
        <v>9</v>
      </c>
    </row>
    <row r="2" spans="1:21" ht="95.25" customHeight="1" thickBot="1" x14ac:dyDescent="0.35">
      <c r="A2" s="129"/>
      <c r="B2" s="131"/>
      <c r="C2" s="131"/>
      <c r="D2" s="131"/>
      <c r="E2" s="131"/>
      <c r="F2" s="131"/>
      <c r="G2" s="131"/>
      <c r="H2" s="131"/>
      <c r="I2" s="39" t="s">
        <v>10</v>
      </c>
      <c r="J2" s="39" t="s">
        <v>11</v>
      </c>
      <c r="K2" s="39" t="s">
        <v>12</v>
      </c>
      <c r="L2" s="39" t="s">
        <v>13</v>
      </c>
      <c r="M2" s="39" t="s">
        <v>14</v>
      </c>
      <c r="N2" s="39" t="s">
        <v>15</v>
      </c>
      <c r="O2" s="39" t="s">
        <v>16</v>
      </c>
      <c r="P2" s="39" t="s">
        <v>17</v>
      </c>
      <c r="Q2" s="39" t="s">
        <v>18</v>
      </c>
      <c r="R2" s="40" t="s">
        <v>19</v>
      </c>
      <c r="S2" s="136"/>
    </row>
    <row r="3" spans="1:21" ht="24" customHeight="1" thickBot="1" x14ac:dyDescent="0.35">
      <c r="A3" s="137" t="s">
        <v>20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41"/>
    </row>
    <row r="4" spans="1:21" ht="24.75" customHeight="1" x14ac:dyDescent="0.3">
      <c r="A4" s="118" t="s">
        <v>21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42"/>
    </row>
    <row r="5" spans="1:21" ht="28.8" x14ac:dyDescent="0.3">
      <c r="A5" s="4">
        <v>1</v>
      </c>
      <c r="B5" s="43" t="s">
        <v>180</v>
      </c>
      <c r="C5" s="4" t="s">
        <v>181</v>
      </c>
      <c r="D5" s="4" t="s">
        <v>182</v>
      </c>
      <c r="E5" s="6"/>
      <c r="F5" s="6" t="s">
        <v>183</v>
      </c>
      <c r="G5" s="43">
        <v>80.5</v>
      </c>
      <c r="H5" s="44">
        <v>34</v>
      </c>
      <c r="I5" s="5">
        <v>7937427.4100000001</v>
      </c>
      <c r="J5" s="5"/>
      <c r="K5" s="5">
        <v>6746813.2984999996</v>
      </c>
      <c r="L5" s="5"/>
      <c r="M5" s="5"/>
      <c r="N5" s="5"/>
      <c r="O5" s="5">
        <v>1031865.5633</v>
      </c>
      <c r="P5" s="5"/>
      <c r="Q5" s="5">
        <v>158748.54820000002</v>
      </c>
      <c r="R5" s="6">
        <v>2.54</v>
      </c>
      <c r="S5" s="6" t="s">
        <v>26</v>
      </c>
      <c r="T5" s="10">
        <f t="shared" ref="T5:T13" si="0">I5-K5-O5-Q5</f>
        <v>5.2386894822120667E-10</v>
      </c>
      <c r="U5" s="10">
        <f t="shared" ref="U5:U13" si="1">I5-K5-O5-Q5</f>
        <v>5.2386894822120667E-10</v>
      </c>
    </row>
    <row r="6" spans="1:21" ht="28.8" x14ac:dyDescent="0.3">
      <c r="A6" s="4">
        <v>2</v>
      </c>
      <c r="B6" s="5" t="s">
        <v>184</v>
      </c>
      <c r="C6" s="4" t="s">
        <v>185</v>
      </c>
      <c r="D6" s="4" t="s">
        <v>186</v>
      </c>
      <c r="E6" s="6"/>
      <c r="F6" s="6" t="s">
        <v>187</v>
      </c>
      <c r="G6" s="6">
        <v>73.5</v>
      </c>
      <c r="H6" s="44">
        <v>34</v>
      </c>
      <c r="I6" s="5">
        <v>7966738.2000000002</v>
      </c>
      <c r="J6" s="5"/>
      <c r="K6" s="5">
        <v>6771727.4699999997</v>
      </c>
      <c r="L6" s="5"/>
      <c r="M6" s="5"/>
      <c r="N6" s="5"/>
      <c r="O6" s="5">
        <v>1035675.966</v>
      </c>
      <c r="P6" s="5"/>
      <c r="Q6" s="5">
        <v>159334.764</v>
      </c>
      <c r="R6" s="6"/>
      <c r="S6" s="6" t="s">
        <v>26</v>
      </c>
      <c r="T6" s="10">
        <f t="shared" si="0"/>
        <v>4.3655745685100555E-10</v>
      </c>
      <c r="U6" s="10">
        <f t="shared" si="1"/>
        <v>4.3655745685100555E-10</v>
      </c>
    </row>
    <row r="7" spans="1:21" ht="43.2" x14ac:dyDescent="0.3">
      <c r="A7" s="4">
        <v>3</v>
      </c>
      <c r="B7" s="5" t="s">
        <v>188</v>
      </c>
      <c r="C7" s="4" t="s">
        <v>189</v>
      </c>
      <c r="D7" s="4" t="s">
        <v>190</v>
      </c>
      <c r="E7" s="6"/>
      <c r="F7" s="6" t="s">
        <v>191</v>
      </c>
      <c r="G7" s="6">
        <v>68</v>
      </c>
      <c r="H7" s="45">
        <v>34</v>
      </c>
      <c r="I7" s="5">
        <v>7191797.4941176474</v>
      </c>
      <c r="J7" s="5"/>
      <c r="K7" s="5">
        <v>6113027.8700000001</v>
      </c>
      <c r="L7" s="5"/>
      <c r="M7" s="5"/>
      <c r="N7" s="5"/>
      <c r="O7" s="5">
        <v>934933.67423529422</v>
      </c>
      <c r="P7" s="5"/>
      <c r="Q7" s="5">
        <v>143835.94988235296</v>
      </c>
      <c r="R7" s="5"/>
      <c r="S7" s="5" t="s">
        <v>26</v>
      </c>
      <c r="T7" s="10"/>
      <c r="U7" s="10"/>
    </row>
    <row r="8" spans="1:21" ht="43.2" x14ac:dyDescent="0.3">
      <c r="A8" s="4">
        <v>4</v>
      </c>
      <c r="B8" s="5" t="s">
        <v>192</v>
      </c>
      <c r="C8" s="4" t="s">
        <v>193</v>
      </c>
      <c r="D8" s="4" t="s">
        <v>194</v>
      </c>
      <c r="E8" s="6"/>
      <c r="F8" s="6" t="s">
        <v>195</v>
      </c>
      <c r="G8" s="6">
        <v>68</v>
      </c>
      <c r="H8" s="45">
        <v>34</v>
      </c>
      <c r="I8" s="5">
        <v>4532577.37</v>
      </c>
      <c r="J8" s="5"/>
      <c r="K8" s="5">
        <v>3852690.77</v>
      </c>
      <c r="L8" s="5"/>
      <c r="M8" s="5"/>
      <c r="N8" s="5"/>
      <c r="O8" s="5">
        <f>589235.058941177-0.01</f>
        <v>589235.04894117697</v>
      </c>
      <c r="P8" s="5"/>
      <c r="Q8" s="5">
        <v>90651.547529411764</v>
      </c>
      <c r="R8" s="5"/>
      <c r="S8" s="5" t="s">
        <v>26</v>
      </c>
      <c r="T8" s="10"/>
      <c r="U8" s="10"/>
    </row>
    <row r="9" spans="1:21" ht="24" customHeight="1" x14ac:dyDescent="0.3">
      <c r="A9" s="112" t="s">
        <v>32</v>
      </c>
      <c r="B9" s="112"/>
      <c r="C9" s="112"/>
      <c r="D9" s="112"/>
      <c r="E9" s="112"/>
      <c r="F9" s="112"/>
      <c r="G9" s="3"/>
      <c r="H9" s="1"/>
      <c r="I9" s="1">
        <f>SUM(I5:I8)</f>
        <v>27628540.474117648</v>
      </c>
      <c r="J9" s="1">
        <f>SUM(J5:J6)</f>
        <v>0</v>
      </c>
      <c r="K9" s="1">
        <f t="shared" ref="K9:Q9" si="2">SUM(K5:K8)</f>
        <v>23484259.408500001</v>
      </c>
      <c r="L9" s="1">
        <f t="shared" si="2"/>
        <v>0</v>
      </c>
      <c r="M9" s="1">
        <f t="shared" si="2"/>
        <v>0</v>
      </c>
      <c r="N9" s="1">
        <f t="shared" si="2"/>
        <v>0</v>
      </c>
      <c r="O9" s="1">
        <f t="shared" si="2"/>
        <v>3591710.252476471</v>
      </c>
      <c r="P9" s="1">
        <f t="shared" si="2"/>
        <v>0</v>
      </c>
      <c r="Q9" s="1">
        <f t="shared" si="2"/>
        <v>552570.80961176474</v>
      </c>
      <c r="R9" s="1"/>
      <c r="S9" s="12"/>
      <c r="T9" s="10">
        <f t="shared" si="0"/>
        <v>3.5294112749397755E-3</v>
      </c>
      <c r="U9" s="10">
        <f t="shared" si="1"/>
        <v>3.5294112749397755E-3</v>
      </c>
    </row>
    <row r="10" spans="1:21" ht="21" customHeight="1" x14ac:dyDescent="0.3">
      <c r="A10" s="112" t="s">
        <v>33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2"/>
      <c r="T10" s="10">
        <f t="shared" si="0"/>
        <v>0</v>
      </c>
      <c r="U10" s="10">
        <f t="shared" si="1"/>
        <v>0</v>
      </c>
    </row>
    <row r="11" spans="1:21" ht="43.2" x14ac:dyDescent="0.3">
      <c r="A11" s="4">
        <v>1</v>
      </c>
      <c r="B11" s="43" t="s">
        <v>196</v>
      </c>
      <c r="C11" s="4" t="s">
        <v>197</v>
      </c>
      <c r="D11" s="4" t="s">
        <v>198</v>
      </c>
      <c r="E11" s="6" t="s">
        <v>199</v>
      </c>
      <c r="F11" s="6"/>
      <c r="G11" s="46">
        <v>74</v>
      </c>
      <c r="H11" s="44">
        <v>41</v>
      </c>
      <c r="I11" s="5">
        <v>7349963.0588235296</v>
      </c>
      <c r="J11" s="5"/>
      <c r="K11" s="5">
        <v>6247468.5999999996</v>
      </c>
      <c r="L11" s="5"/>
      <c r="M11" s="5"/>
      <c r="N11" s="5"/>
      <c r="O11" s="5">
        <v>955495.19764705887</v>
      </c>
      <c r="P11" s="5"/>
      <c r="Q11" s="5">
        <v>146999.26117647061</v>
      </c>
      <c r="R11" s="6"/>
      <c r="S11" s="6" t="s">
        <v>26</v>
      </c>
      <c r="T11" s="10">
        <f t="shared" si="0"/>
        <v>5.2386894822120667E-10</v>
      </c>
      <c r="U11" s="10">
        <f t="shared" si="1"/>
        <v>5.2386894822120667E-10</v>
      </c>
    </row>
    <row r="12" spans="1:21" ht="15" thickBot="1" x14ac:dyDescent="0.35">
      <c r="A12" s="117" t="s">
        <v>35</v>
      </c>
      <c r="B12" s="117"/>
      <c r="C12" s="117"/>
      <c r="D12" s="117"/>
      <c r="E12" s="117"/>
      <c r="F12" s="117"/>
      <c r="G12" s="47"/>
      <c r="H12" s="48"/>
      <c r="I12" s="48">
        <f>SUM(I11:I11)</f>
        <v>7349963.0588235296</v>
      </c>
      <c r="J12" s="48">
        <f>SUM(J11:J11)</f>
        <v>0</v>
      </c>
      <c r="K12" s="48">
        <f>SUM(K11:K11)</f>
        <v>6247468.5999999996</v>
      </c>
      <c r="L12" s="48"/>
      <c r="M12" s="48">
        <f>SUM(M11:M11)</f>
        <v>0</v>
      </c>
      <c r="N12" s="48">
        <f>SUM(N11:N11)</f>
        <v>0</v>
      </c>
      <c r="O12" s="48">
        <f>SUM(O11:O11)</f>
        <v>955495.19764705887</v>
      </c>
      <c r="P12" s="48"/>
      <c r="Q12" s="48">
        <f>SUM(Q11:Q11)</f>
        <v>146999.26117647061</v>
      </c>
      <c r="R12" s="49"/>
      <c r="S12" s="50"/>
      <c r="T12" s="10">
        <f t="shared" si="0"/>
        <v>5.2386894822120667E-10</v>
      </c>
      <c r="U12" s="10">
        <f t="shared" si="1"/>
        <v>5.2386894822120667E-10</v>
      </c>
    </row>
    <row r="13" spans="1:21" ht="15" thickBot="1" x14ac:dyDescent="0.35">
      <c r="A13" s="139" t="s">
        <v>36</v>
      </c>
      <c r="B13" s="140"/>
      <c r="C13" s="140"/>
      <c r="D13" s="140"/>
      <c r="E13" s="140"/>
      <c r="F13" s="140"/>
      <c r="G13" s="51"/>
      <c r="H13" s="52"/>
      <c r="I13" s="52">
        <f>I12+I9</f>
        <v>34978503.532941177</v>
      </c>
      <c r="J13" s="52">
        <f>J12+J9</f>
        <v>0</v>
      </c>
      <c r="K13" s="52">
        <f>K12+K9</f>
        <v>29731728.008500002</v>
      </c>
      <c r="L13" s="52"/>
      <c r="M13" s="52">
        <f>M12+M9</f>
        <v>0</v>
      </c>
      <c r="N13" s="52">
        <f>N12+N9</f>
        <v>0</v>
      </c>
      <c r="O13" s="52">
        <f>O12+O9</f>
        <v>4547205.4501235299</v>
      </c>
      <c r="P13" s="52"/>
      <c r="Q13" s="52">
        <f>Q12+Q9</f>
        <v>699570.0707882354</v>
      </c>
      <c r="R13" s="52"/>
      <c r="S13" s="53"/>
      <c r="T13" s="10">
        <f t="shared" si="0"/>
        <v>3.5294098779559135E-3</v>
      </c>
      <c r="U13" s="10">
        <f t="shared" si="1"/>
        <v>3.5294098779559135E-3</v>
      </c>
    </row>
    <row r="14" spans="1:21" ht="24" customHeight="1" thickBot="1" x14ac:dyDescent="0.35">
      <c r="A14" s="139" t="s">
        <v>37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41"/>
    </row>
    <row r="15" spans="1:21" ht="24.75" customHeight="1" x14ac:dyDescent="0.3">
      <c r="A15" s="118" t="s">
        <v>38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42"/>
    </row>
    <row r="16" spans="1:21" ht="72" x14ac:dyDescent="0.3">
      <c r="A16" s="13">
        <v>1</v>
      </c>
      <c r="B16" s="13" t="s">
        <v>200</v>
      </c>
      <c r="C16" s="13" t="s">
        <v>201</v>
      </c>
      <c r="D16" s="13" t="s">
        <v>202</v>
      </c>
      <c r="E16" s="13" t="s">
        <v>203</v>
      </c>
      <c r="F16" s="54" t="s">
        <v>204</v>
      </c>
      <c r="G16" s="13">
        <v>78</v>
      </c>
      <c r="H16" s="45">
        <v>94</v>
      </c>
      <c r="I16" s="18">
        <v>3202768.49</v>
      </c>
      <c r="J16" s="21"/>
      <c r="K16" s="5">
        <v>2722353.22</v>
      </c>
      <c r="L16" s="5"/>
      <c r="M16" s="5"/>
      <c r="N16" s="5"/>
      <c r="O16" s="5">
        <v>416359.9</v>
      </c>
      <c r="P16" s="5"/>
      <c r="Q16" s="5">
        <v>64055.37</v>
      </c>
      <c r="R16" s="21"/>
      <c r="S16" s="5" t="s">
        <v>26</v>
      </c>
    </row>
    <row r="17" spans="1:21" ht="57.6" x14ac:dyDescent="0.3">
      <c r="A17" s="13">
        <v>2</v>
      </c>
      <c r="B17" s="13" t="s">
        <v>205</v>
      </c>
      <c r="C17" s="13" t="s">
        <v>206</v>
      </c>
      <c r="D17" s="13" t="s">
        <v>207</v>
      </c>
      <c r="E17" s="13" t="s">
        <v>208</v>
      </c>
      <c r="F17" s="13"/>
      <c r="G17" s="13">
        <v>66.5</v>
      </c>
      <c r="H17" s="45">
        <v>94</v>
      </c>
      <c r="I17" s="18">
        <v>5836225.8200000003</v>
      </c>
      <c r="J17" s="21"/>
      <c r="K17" s="5">
        <v>4960791.9400000004</v>
      </c>
      <c r="L17" s="5"/>
      <c r="M17" s="5"/>
      <c r="N17" s="5"/>
      <c r="O17" s="5">
        <v>758709.35</v>
      </c>
      <c r="P17" s="5"/>
      <c r="Q17" s="5">
        <f>116724.51+0.02</f>
        <v>116724.53</v>
      </c>
      <c r="R17" s="21"/>
      <c r="S17" s="5" t="s">
        <v>26</v>
      </c>
    </row>
    <row r="18" spans="1:21" ht="57.6" x14ac:dyDescent="0.3">
      <c r="A18" s="13">
        <v>3</v>
      </c>
      <c r="B18" s="13" t="s">
        <v>209</v>
      </c>
      <c r="C18" s="13" t="s">
        <v>210</v>
      </c>
      <c r="D18" s="13" t="s">
        <v>211</v>
      </c>
      <c r="E18" s="13" t="s">
        <v>212</v>
      </c>
      <c r="F18" s="13" t="s">
        <v>213</v>
      </c>
      <c r="G18" s="13">
        <v>65</v>
      </c>
      <c r="H18" s="45">
        <v>91</v>
      </c>
      <c r="I18" s="18">
        <v>5505020.7699999996</v>
      </c>
      <c r="J18" s="21"/>
      <c r="K18" s="5">
        <v>4679267.6500000004</v>
      </c>
      <c r="L18" s="5"/>
      <c r="M18" s="5"/>
      <c r="N18" s="5"/>
      <c r="O18" s="5">
        <v>715652.7</v>
      </c>
      <c r="P18" s="5"/>
      <c r="Q18" s="5">
        <v>110100.42</v>
      </c>
      <c r="R18" s="21"/>
      <c r="S18" s="5" t="s">
        <v>26</v>
      </c>
      <c r="T18" s="10"/>
      <c r="U18" s="10"/>
    </row>
    <row r="19" spans="1:21" x14ac:dyDescent="0.3">
      <c r="A19" s="112" t="s">
        <v>145</v>
      </c>
      <c r="B19" s="112"/>
      <c r="C19" s="112"/>
      <c r="D19" s="112"/>
      <c r="E19" s="112"/>
      <c r="F19" s="112"/>
      <c r="G19" s="3"/>
      <c r="H19" s="14"/>
      <c r="I19" s="19">
        <f>SUM(I16:I18)</f>
        <v>14544015.08</v>
      </c>
      <c r="J19" s="14" t="e">
        <f>SUM(#REF!)</f>
        <v>#REF!</v>
      </c>
      <c r="K19" s="19">
        <f t="shared" ref="K19:Q19" si="3">SUM(K16:K18)</f>
        <v>12362412.810000001</v>
      </c>
      <c r="L19" s="19">
        <f t="shared" si="3"/>
        <v>0</v>
      </c>
      <c r="M19" s="19">
        <f t="shared" si="3"/>
        <v>0</v>
      </c>
      <c r="N19" s="19">
        <f t="shared" si="3"/>
        <v>0</v>
      </c>
      <c r="O19" s="19">
        <f t="shared" si="3"/>
        <v>1890721.95</v>
      </c>
      <c r="P19" s="19">
        <f t="shared" si="3"/>
        <v>0</v>
      </c>
      <c r="Q19" s="19">
        <f t="shared" si="3"/>
        <v>290880.32</v>
      </c>
      <c r="R19" s="18"/>
      <c r="S19" s="5"/>
      <c r="T19" s="10"/>
      <c r="U19" s="10"/>
    </row>
    <row r="20" spans="1:21" x14ac:dyDescent="0.3">
      <c r="A20" s="112" t="s">
        <v>146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5"/>
      <c r="T20" s="10"/>
      <c r="U20" s="10"/>
    </row>
    <row r="21" spans="1:21" x14ac:dyDescent="0.3">
      <c r="A21" s="35"/>
      <c r="B21" s="55" t="s">
        <v>34</v>
      </c>
      <c r="C21" s="55" t="s">
        <v>34</v>
      </c>
      <c r="D21" s="55" t="s">
        <v>34</v>
      </c>
      <c r="E21" s="55" t="s">
        <v>34</v>
      </c>
      <c r="F21" s="55" t="s">
        <v>34</v>
      </c>
      <c r="G21" s="55" t="s">
        <v>34</v>
      </c>
      <c r="H21" s="55" t="s">
        <v>34</v>
      </c>
      <c r="I21" s="55" t="s">
        <v>34</v>
      </c>
      <c r="J21" s="55" t="s">
        <v>34</v>
      </c>
      <c r="K21" s="55" t="s">
        <v>34</v>
      </c>
      <c r="L21" s="55" t="s">
        <v>34</v>
      </c>
      <c r="M21" s="55" t="s">
        <v>34</v>
      </c>
      <c r="N21" s="55" t="s">
        <v>34</v>
      </c>
      <c r="O21" s="55" t="s">
        <v>34</v>
      </c>
      <c r="P21" s="55" t="s">
        <v>34</v>
      </c>
      <c r="Q21" s="55" t="s">
        <v>34</v>
      </c>
      <c r="T21" s="10"/>
      <c r="U21" s="10"/>
    </row>
    <row r="22" spans="1:21" ht="15" thickBot="1" x14ac:dyDescent="0.35">
      <c r="A22" s="151" t="s">
        <v>155</v>
      </c>
      <c r="B22" s="152"/>
      <c r="C22" s="152"/>
      <c r="D22" s="152"/>
      <c r="E22" s="152"/>
      <c r="F22" s="153"/>
      <c r="G22" s="56"/>
      <c r="H22" s="57"/>
      <c r="I22" s="58">
        <v>0</v>
      </c>
      <c r="J22" s="58" t="str">
        <f t="shared" ref="J22:P22" si="4">J21</f>
        <v>-</v>
      </c>
      <c r="K22" s="58">
        <v>0</v>
      </c>
      <c r="L22" s="58" t="str">
        <f t="shared" si="4"/>
        <v>-</v>
      </c>
      <c r="M22" s="58" t="str">
        <f t="shared" si="4"/>
        <v>-</v>
      </c>
      <c r="N22" s="58" t="str">
        <f t="shared" si="4"/>
        <v>-</v>
      </c>
      <c r="O22" s="58">
        <v>0</v>
      </c>
      <c r="P22" s="58" t="str">
        <f t="shared" si="4"/>
        <v>-</v>
      </c>
      <c r="Q22" s="58">
        <v>0</v>
      </c>
      <c r="R22" s="59"/>
      <c r="S22" s="60"/>
      <c r="T22" s="10"/>
      <c r="U22" s="10"/>
    </row>
    <row r="23" spans="1:21" ht="15" thickBot="1" x14ac:dyDescent="0.35">
      <c r="A23" s="144" t="s">
        <v>156</v>
      </c>
      <c r="B23" s="145"/>
      <c r="C23" s="145"/>
      <c r="D23" s="145"/>
      <c r="E23" s="145"/>
      <c r="F23" s="146"/>
      <c r="G23" s="61"/>
      <c r="H23" s="62"/>
      <c r="I23" s="62">
        <f>I19+I22</f>
        <v>14544015.08</v>
      </c>
      <c r="J23" s="62" t="e">
        <f t="shared" ref="J23:Q23" si="5">J19+J22</f>
        <v>#REF!</v>
      </c>
      <c r="K23" s="62">
        <f t="shared" si="5"/>
        <v>12362412.810000001</v>
      </c>
      <c r="L23" s="62" t="e">
        <f t="shared" si="5"/>
        <v>#VALUE!</v>
      </c>
      <c r="M23" s="62" t="e">
        <f t="shared" si="5"/>
        <v>#VALUE!</v>
      </c>
      <c r="N23" s="62" t="e">
        <f t="shared" si="5"/>
        <v>#VALUE!</v>
      </c>
      <c r="O23" s="62">
        <f t="shared" si="5"/>
        <v>1890721.95</v>
      </c>
      <c r="P23" s="62" t="e">
        <f t="shared" si="5"/>
        <v>#VALUE!</v>
      </c>
      <c r="Q23" s="62">
        <f t="shared" si="5"/>
        <v>290880.32</v>
      </c>
      <c r="R23" s="63"/>
      <c r="S23" s="64"/>
      <c r="T23" s="10"/>
      <c r="U23" s="10"/>
    </row>
    <row r="24" spans="1:21" ht="21.75" customHeight="1" thickBot="1" x14ac:dyDescent="0.35">
      <c r="A24" s="137" t="s">
        <v>157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53"/>
      <c r="T24" s="10">
        <f>I24-K24-O24-Q24</f>
        <v>0</v>
      </c>
      <c r="U24" s="10">
        <f>I24-K24-O24-Q24</f>
        <v>0</v>
      </c>
    </row>
    <row r="25" spans="1:21" ht="20.25" customHeight="1" x14ac:dyDescent="0.3">
      <c r="A25" s="154" t="s">
        <v>158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65"/>
      <c r="T25" s="10">
        <f>I25-K25-O25-Q25</f>
        <v>0</v>
      </c>
      <c r="U25" s="10">
        <f>I25-K25-O25-Q25</f>
        <v>0</v>
      </c>
    </row>
    <row r="26" spans="1:21" ht="43.2" x14ac:dyDescent="0.3">
      <c r="A26" s="4">
        <v>1</v>
      </c>
      <c r="B26" s="13" t="s">
        <v>214</v>
      </c>
      <c r="C26" s="6" t="s">
        <v>215</v>
      </c>
      <c r="D26" s="6" t="s">
        <v>216</v>
      </c>
      <c r="E26" s="4" t="s">
        <v>217</v>
      </c>
      <c r="F26" s="4" t="s">
        <v>218</v>
      </c>
      <c r="G26" s="30">
        <v>85</v>
      </c>
      <c r="H26" s="66">
        <v>88</v>
      </c>
      <c r="I26" s="67">
        <v>5954370.3411764707</v>
      </c>
      <c r="J26" s="18"/>
      <c r="K26" s="5">
        <v>5061214.79</v>
      </c>
      <c r="L26" s="5"/>
      <c r="M26" s="5"/>
      <c r="N26" s="5"/>
      <c r="O26" s="5">
        <v>774068.14435294119</v>
      </c>
      <c r="P26" s="5"/>
      <c r="Q26" s="5">
        <v>119087.40682352941</v>
      </c>
      <c r="R26" s="31"/>
      <c r="S26" s="6" t="s">
        <v>26</v>
      </c>
      <c r="T26" s="10">
        <f>I26-K26-O26-Q26</f>
        <v>0</v>
      </c>
      <c r="U26" s="10">
        <f>I26-K26-O26-Q26</f>
        <v>0</v>
      </c>
    </row>
    <row r="27" spans="1:21" ht="57.6" x14ac:dyDescent="0.3">
      <c r="A27" s="4">
        <v>2</v>
      </c>
      <c r="B27" s="13" t="s">
        <v>219</v>
      </c>
      <c r="C27" s="6" t="s">
        <v>220</v>
      </c>
      <c r="D27" s="6" t="s">
        <v>221</v>
      </c>
      <c r="E27" s="4"/>
      <c r="F27" s="4" t="s">
        <v>222</v>
      </c>
      <c r="G27" s="30">
        <v>79.5</v>
      </c>
      <c r="H27" s="66">
        <v>87</v>
      </c>
      <c r="I27" s="67">
        <v>5059800.84</v>
      </c>
      <c r="J27" s="18"/>
      <c r="K27" s="5">
        <v>4300830.7199999997</v>
      </c>
      <c r="L27" s="5"/>
      <c r="M27" s="5"/>
      <c r="N27" s="5"/>
      <c r="O27" s="5">
        <v>657774.1101176471</v>
      </c>
      <c r="P27" s="5"/>
      <c r="Q27" s="5">
        <v>101196.01</v>
      </c>
      <c r="R27" s="31"/>
      <c r="S27" s="6" t="s">
        <v>26</v>
      </c>
      <c r="T27" s="10"/>
      <c r="U27" s="10"/>
    </row>
    <row r="28" spans="1:21" ht="43.2" x14ac:dyDescent="0.3">
      <c r="A28" s="4">
        <v>3</v>
      </c>
      <c r="B28" s="13" t="s">
        <v>223</v>
      </c>
      <c r="C28" s="6" t="s">
        <v>224</v>
      </c>
      <c r="D28" s="6" t="s">
        <v>225</v>
      </c>
      <c r="E28" s="4" t="s">
        <v>226</v>
      </c>
      <c r="F28" s="4" t="s">
        <v>227</v>
      </c>
      <c r="G28" s="30">
        <v>77</v>
      </c>
      <c r="H28" s="66">
        <v>88</v>
      </c>
      <c r="I28" s="67">
        <v>5941356.4235294117</v>
      </c>
      <c r="J28" s="18"/>
      <c r="K28" s="5">
        <v>5050152.96</v>
      </c>
      <c r="L28" s="5"/>
      <c r="M28" s="5"/>
      <c r="N28" s="5"/>
      <c r="O28" s="5">
        <v>772376.33</v>
      </c>
      <c r="P28" s="5"/>
      <c r="Q28" s="5">
        <v>118827.12847058824</v>
      </c>
      <c r="R28" s="31"/>
      <c r="S28" s="6" t="s">
        <v>26</v>
      </c>
      <c r="T28" s="10"/>
      <c r="U28" s="10"/>
    </row>
    <row r="29" spans="1:21" ht="43.2" x14ac:dyDescent="0.3">
      <c r="A29" s="4">
        <v>4</v>
      </c>
      <c r="B29" s="13" t="s">
        <v>228</v>
      </c>
      <c r="C29" s="6" t="s">
        <v>229</v>
      </c>
      <c r="D29" s="6" t="s">
        <v>230</v>
      </c>
      <c r="E29" s="4" t="s">
        <v>231</v>
      </c>
      <c r="F29" s="13" t="s">
        <v>232</v>
      </c>
      <c r="G29" s="18">
        <v>71.5</v>
      </c>
      <c r="H29" s="68">
        <v>87</v>
      </c>
      <c r="I29" s="67">
        <v>705521.22352941183</v>
      </c>
      <c r="J29" s="18"/>
      <c r="K29" s="5">
        <v>599693.04</v>
      </c>
      <c r="L29" s="5"/>
      <c r="M29" s="5"/>
      <c r="N29" s="5"/>
      <c r="O29" s="5">
        <v>91717.759058823547</v>
      </c>
      <c r="P29" s="5"/>
      <c r="Q29" s="5">
        <v>14110.424470588237</v>
      </c>
      <c r="R29" s="69"/>
      <c r="S29" s="5" t="s">
        <v>26</v>
      </c>
      <c r="T29" s="10"/>
      <c r="U29" s="10"/>
    </row>
    <row r="30" spans="1:21" ht="57.6" x14ac:dyDescent="0.3">
      <c r="A30" s="4">
        <v>5</v>
      </c>
      <c r="B30" s="13" t="s">
        <v>233</v>
      </c>
      <c r="C30" s="6" t="s">
        <v>234</v>
      </c>
      <c r="D30" s="6" t="s">
        <v>235</v>
      </c>
      <c r="E30" s="4" t="s">
        <v>236</v>
      </c>
      <c r="F30" s="13" t="s">
        <v>237</v>
      </c>
      <c r="G30" s="18">
        <v>70</v>
      </c>
      <c r="H30" s="68">
        <v>88</v>
      </c>
      <c r="I30" s="67">
        <v>5999095.9800000004</v>
      </c>
      <c r="J30" s="18"/>
      <c r="K30" s="5">
        <v>5099231.59</v>
      </c>
      <c r="L30" s="5"/>
      <c r="M30" s="5"/>
      <c r="N30" s="5"/>
      <c r="O30" s="5">
        <f>779882.478470588-0.02</f>
        <v>779882.45847058797</v>
      </c>
      <c r="P30" s="5"/>
      <c r="Q30" s="5">
        <v>119981.93</v>
      </c>
      <c r="R30" s="69"/>
      <c r="S30" s="5" t="s">
        <v>26</v>
      </c>
      <c r="T30" s="10"/>
      <c r="U30" s="10"/>
    </row>
    <row r="31" spans="1:21" ht="28.8" x14ac:dyDescent="0.3">
      <c r="A31" s="4">
        <v>6</v>
      </c>
      <c r="B31" s="13" t="s">
        <v>238</v>
      </c>
      <c r="C31" s="6" t="s">
        <v>239</v>
      </c>
      <c r="D31" s="6" t="s">
        <v>240</v>
      </c>
      <c r="E31" s="4"/>
      <c r="F31" s="13" t="s">
        <v>241</v>
      </c>
      <c r="G31" s="18">
        <v>68</v>
      </c>
      <c r="H31" s="68">
        <v>87</v>
      </c>
      <c r="I31" s="67">
        <v>1174231.905882353</v>
      </c>
      <c r="J31" s="18"/>
      <c r="K31" s="5">
        <v>998097.12</v>
      </c>
      <c r="L31" s="5"/>
      <c r="M31" s="5"/>
      <c r="N31" s="5"/>
      <c r="O31" s="5">
        <v>152650.14776470588</v>
      </c>
      <c r="P31" s="5"/>
      <c r="Q31" s="5">
        <v>23484.63811764706</v>
      </c>
      <c r="R31" s="69"/>
      <c r="S31" s="5" t="s">
        <v>26</v>
      </c>
      <c r="T31" s="10"/>
      <c r="U31" s="10"/>
    </row>
    <row r="32" spans="1:21" ht="28.8" x14ac:dyDescent="0.3">
      <c r="A32" s="4">
        <v>7</v>
      </c>
      <c r="B32" s="13" t="s">
        <v>242</v>
      </c>
      <c r="C32" s="6" t="s">
        <v>243</v>
      </c>
      <c r="D32" s="6" t="s">
        <v>244</v>
      </c>
      <c r="E32" s="4" t="s">
        <v>245</v>
      </c>
      <c r="F32" s="13" t="s">
        <v>246</v>
      </c>
      <c r="G32" s="18">
        <v>67</v>
      </c>
      <c r="H32" s="68">
        <v>87</v>
      </c>
      <c r="I32" s="67">
        <v>1040809.3882352941</v>
      </c>
      <c r="J32" s="18"/>
      <c r="K32" s="5">
        <v>884687.98</v>
      </c>
      <c r="L32" s="5"/>
      <c r="M32" s="5"/>
      <c r="N32" s="5"/>
      <c r="O32" s="5">
        <v>135305.22047058825</v>
      </c>
      <c r="P32" s="5"/>
      <c r="Q32" s="5">
        <v>20816.187764705883</v>
      </c>
      <c r="R32" s="69"/>
      <c r="S32" s="5" t="s">
        <v>26</v>
      </c>
      <c r="T32" s="10"/>
      <c r="U32" s="10"/>
    </row>
    <row r="33" spans="1:23" ht="28.8" x14ac:dyDescent="0.3">
      <c r="A33" s="4">
        <v>8</v>
      </c>
      <c r="B33" s="13" t="s">
        <v>247</v>
      </c>
      <c r="C33" s="6" t="s">
        <v>248</v>
      </c>
      <c r="D33" s="6" t="s">
        <v>249</v>
      </c>
      <c r="E33" s="4" t="s">
        <v>250</v>
      </c>
      <c r="F33" s="13"/>
      <c r="G33" s="18">
        <v>65</v>
      </c>
      <c r="H33" s="68">
        <v>87</v>
      </c>
      <c r="I33" s="67">
        <v>3853515.63</v>
      </c>
      <c r="J33" s="18"/>
      <c r="K33" s="5">
        <v>3275488.28</v>
      </c>
      <c r="L33" s="5"/>
      <c r="M33" s="5"/>
      <c r="N33" s="5"/>
      <c r="O33" s="5">
        <v>500957.04</v>
      </c>
      <c r="P33" s="5"/>
      <c r="Q33" s="5">
        <v>77070.312470588236</v>
      </c>
      <c r="R33" s="69"/>
      <c r="S33" s="5" t="s">
        <v>26</v>
      </c>
      <c r="T33" s="10"/>
      <c r="U33" s="10"/>
    </row>
    <row r="34" spans="1:23" ht="15" thickBot="1" x14ac:dyDescent="0.35">
      <c r="A34" s="141" t="s">
        <v>176</v>
      </c>
      <c r="B34" s="142"/>
      <c r="C34" s="142"/>
      <c r="D34" s="142"/>
      <c r="E34" s="142"/>
      <c r="F34" s="143"/>
      <c r="G34" s="70"/>
      <c r="H34" s="48"/>
      <c r="I34" s="71">
        <f t="shared" ref="I34:Q34" si="6">SUM(I26:I33)</f>
        <v>29728701.732352939</v>
      </c>
      <c r="J34" s="71">
        <f t="shared" si="6"/>
        <v>0</v>
      </c>
      <c r="K34" s="71">
        <f t="shared" si="6"/>
        <v>25269396.48</v>
      </c>
      <c r="L34" s="71">
        <f t="shared" si="6"/>
        <v>0</v>
      </c>
      <c r="M34" s="71">
        <f t="shared" si="6"/>
        <v>0</v>
      </c>
      <c r="N34" s="71">
        <f t="shared" si="6"/>
        <v>0</v>
      </c>
      <c r="O34" s="71">
        <f t="shared" si="6"/>
        <v>3864731.210235294</v>
      </c>
      <c r="P34" s="71">
        <f t="shared" si="6"/>
        <v>0</v>
      </c>
      <c r="Q34" s="71">
        <f t="shared" si="6"/>
        <v>594574.03811764705</v>
      </c>
      <c r="R34" s="72"/>
      <c r="S34" s="50"/>
      <c r="T34" s="10">
        <f>I34-K34-O34-Q34</f>
        <v>3.9999970467761159E-3</v>
      </c>
      <c r="U34" s="10">
        <f>I34-K34-O34-Q34</f>
        <v>3.9999970467761159E-3</v>
      </c>
    </row>
    <row r="35" spans="1:23" ht="21" customHeight="1" thickBot="1" x14ac:dyDescent="0.35">
      <c r="A35" s="144" t="s">
        <v>177</v>
      </c>
      <c r="B35" s="145"/>
      <c r="C35" s="145"/>
      <c r="D35" s="145"/>
      <c r="E35" s="145"/>
      <c r="F35" s="146"/>
      <c r="G35" s="61"/>
      <c r="H35" s="62"/>
      <c r="I35" s="62">
        <f>I34</f>
        <v>29728701.732352939</v>
      </c>
      <c r="J35" s="62" t="e">
        <f>#REF!+#REF!+J34</f>
        <v>#REF!</v>
      </c>
      <c r="K35" s="62">
        <f>K34</f>
        <v>25269396.48</v>
      </c>
      <c r="L35" s="73"/>
      <c r="M35" s="62" t="e">
        <f>#REF!+#REF!+M34</f>
        <v>#REF!</v>
      </c>
      <c r="N35" s="62" t="e">
        <f>#REF!+#REF!+N34</f>
        <v>#REF!</v>
      </c>
      <c r="O35" s="62">
        <f>O34</f>
        <v>3864731.210235294</v>
      </c>
      <c r="P35" s="73"/>
      <c r="Q35" s="62">
        <f>Q34</f>
        <v>594574.03811764705</v>
      </c>
      <c r="R35" s="63"/>
      <c r="S35" s="64"/>
      <c r="T35" s="10">
        <f>I35-K35-O35-Q35</f>
        <v>3.9999970467761159E-3</v>
      </c>
      <c r="U35" s="10">
        <f>I35-K35-O35-Q35</f>
        <v>3.9999970467761159E-3</v>
      </c>
      <c r="V35" s="32"/>
      <c r="W35" s="32"/>
    </row>
    <row r="36" spans="1:23" ht="25.5" customHeight="1" thickBot="1" x14ac:dyDescent="0.35">
      <c r="A36" s="147" t="s">
        <v>251</v>
      </c>
      <c r="B36" s="148"/>
      <c r="C36" s="148"/>
      <c r="D36" s="148"/>
      <c r="E36" s="148"/>
      <c r="F36" s="149"/>
      <c r="G36" s="74"/>
      <c r="H36" s="75"/>
      <c r="I36" s="75">
        <f>I35+I13+I23</f>
        <v>79251220.345294118</v>
      </c>
      <c r="J36" s="75" t="e">
        <f>J35+J13</f>
        <v>#REF!</v>
      </c>
      <c r="K36" s="75">
        <f t="shared" ref="K36:Q36" si="7">K35+K13+K23</f>
        <v>67363537.298500001</v>
      </c>
      <c r="L36" s="75" t="e">
        <f t="shared" si="7"/>
        <v>#VALUE!</v>
      </c>
      <c r="M36" s="75" t="e">
        <f t="shared" si="7"/>
        <v>#REF!</v>
      </c>
      <c r="N36" s="75" t="e">
        <f t="shared" si="7"/>
        <v>#REF!</v>
      </c>
      <c r="O36" s="75">
        <f t="shared" si="7"/>
        <v>10302658.610358823</v>
      </c>
      <c r="P36" s="75" t="e">
        <f t="shared" si="7"/>
        <v>#VALUE!</v>
      </c>
      <c r="Q36" s="75">
        <f t="shared" si="7"/>
        <v>1585024.4289058826</v>
      </c>
      <c r="R36" s="76"/>
      <c r="S36" s="77"/>
      <c r="T36" s="10">
        <f>I36-K36-O36-Q36</f>
        <v>7.5294107664376497E-3</v>
      </c>
      <c r="U36" s="10">
        <f>I36-K36-O36-Q36</f>
        <v>7.5294107664376497E-3</v>
      </c>
      <c r="V36" s="32"/>
    </row>
    <row r="37" spans="1:23" x14ac:dyDescent="0.3">
      <c r="S37" s="33"/>
    </row>
    <row r="38" spans="1:23" x14ac:dyDescent="0.3">
      <c r="A38" s="150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</row>
    <row r="39" spans="1:23" x14ac:dyDescent="0.3">
      <c r="A39" s="150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</row>
    <row r="40" spans="1:23" x14ac:dyDescent="0.3">
      <c r="S40" s="33"/>
    </row>
    <row r="41" spans="1:23" x14ac:dyDescent="0.3">
      <c r="S41" s="33"/>
    </row>
    <row r="42" spans="1:23" x14ac:dyDescent="0.3">
      <c r="S42" s="33"/>
    </row>
    <row r="43" spans="1:23" x14ac:dyDescent="0.3">
      <c r="S43" s="33"/>
    </row>
    <row r="44" spans="1:23" x14ac:dyDescent="0.3">
      <c r="S44" s="33"/>
    </row>
    <row r="45" spans="1:23" x14ac:dyDescent="0.3">
      <c r="M45" s="32"/>
      <c r="R45" s="32"/>
      <c r="S45" s="34"/>
    </row>
    <row r="46" spans="1:23" x14ac:dyDescent="0.3">
      <c r="S46" s="33"/>
    </row>
    <row r="47" spans="1:23" x14ac:dyDescent="0.3">
      <c r="S47" s="33"/>
    </row>
    <row r="48" spans="1:23" x14ac:dyDescent="0.3">
      <c r="M48" s="32"/>
      <c r="S48" s="33"/>
    </row>
    <row r="49" spans="15:19" x14ac:dyDescent="0.3">
      <c r="S49" s="33"/>
    </row>
    <row r="50" spans="15:19" x14ac:dyDescent="0.3">
      <c r="S50" s="33"/>
    </row>
    <row r="51" spans="15:19" x14ac:dyDescent="0.3">
      <c r="S51" s="33"/>
    </row>
    <row r="52" spans="15:19" x14ac:dyDescent="0.3">
      <c r="O52" s="32"/>
      <c r="S52" s="33"/>
    </row>
    <row r="53" spans="15:19" x14ac:dyDescent="0.3">
      <c r="S53" s="33"/>
    </row>
    <row r="54" spans="15:19" x14ac:dyDescent="0.3">
      <c r="S54" s="33"/>
    </row>
    <row r="55" spans="15:19" x14ac:dyDescent="0.3">
      <c r="S55" s="33"/>
    </row>
    <row r="56" spans="15:19" x14ac:dyDescent="0.3">
      <c r="S56" s="33"/>
    </row>
    <row r="57" spans="15:19" x14ac:dyDescent="0.3">
      <c r="S57" s="33"/>
    </row>
    <row r="58" spans="15:19" x14ac:dyDescent="0.3">
      <c r="S58" s="33"/>
    </row>
    <row r="59" spans="15:19" x14ac:dyDescent="0.3">
      <c r="S59" s="33"/>
    </row>
    <row r="60" spans="15:19" x14ac:dyDescent="0.3">
      <c r="S60" s="33"/>
    </row>
    <row r="61" spans="15:19" x14ac:dyDescent="0.3">
      <c r="S61" s="33"/>
    </row>
    <row r="62" spans="15:19" x14ac:dyDescent="0.3">
      <c r="S62" s="33"/>
    </row>
    <row r="63" spans="15:19" x14ac:dyDescent="0.3">
      <c r="S63" s="33"/>
    </row>
    <row r="64" spans="15:19" x14ac:dyDescent="0.3">
      <c r="S64" s="33"/>
    </row>
    <row r="65" spans="19:19" x14ac:dyDescent="0.3">
      <c r="S65" s="33"/>
    </row>
    <row r="66" spans="19:19" x14ac:dyDescent="0.3">
      <c r="S66" s="33"/>
    </row>
    <row r="67" spans="19:19" x14ac:dyDescent="0.3">
      <c r="S67" s="33"/>
    </row>
    <row r="68" spans="19:19" x14ac:dyDescent="0.3">
      <c r="S68" s="33"/>
    </row>
    <row r="69" spans="19:19" x14ac:dyDescent="0.3">
      <c r="S69" s="33"/>
    </row>
    <row r="70" spans="19:19" x14ac:dyDescent="0.3">
      <c r="S70" s="33"/>
    </row>
    <row r="71" spans="19:19" x14ac:dyDescent="0.3">
      <c r="S71" s="33"/>
    </row>
    <row r="72" spans="19:19" x14ac:dyDescent="0.3">
      <c r="S72" s="33"/>
    </row>
    <row r="73" spans="19:19" x14ac:dyDescent="0.3">
      <c r="S73" s="33"/>
    </row>
    <row r="74" spans="19:19" x14ac:dyDescent="0.3">
      <c r="S74" s="33"/>
    </row>
    <row r="75" spans="19:19" x14ac:dyDescent="0.3">
      <c r="S75" s="33"/>
    </row>
    <row r="76" spans="19:19" x14ac:dyDescent="0.3">
      <c r="S76" s="33"/>
    </row>
    <row r="77" spans="19:19" x14ac:dyDescent="0.3">
      <c r="S77" s="33"/>
    </row>
    <row r="78" spans="19:19" x14ac:dyDescent="0.3">
      <c r="S78" s="33"/>
    </row>
    <row r="79" spans="19:19" x14ac:dyDescent="0.3">
      <c r="S79" s="33"/>
    </row>
    <row r="80" spans="19:19" x14ac:dyDescent="0.3">
      <c r="S80" s="33"/>
    </row>
    <row r="81" spans="19:19" x14ac:dyDescent="0.3">
      <c r="S81" s="33"/>
    </row>
    <row r="82" spans="19:19" x14ac:dyDescent="0.3">
      <c r="S82" s="33"/>
    </row>
    <row r="83" spans="19:19" x14ac:dyDescent="0.3">
      <c r="S83" s="33"/>
    </row>
    <row r="84" spans="19:19" x14ac:dyDescent="0.3">
      <c r="S84" s="33"/>
    </row>
    <row r="85" spans="19:19" x14ac:dyDescent="0.3">
      <c r="S85" s="33"/>
    </row>
    <row r="86" spans="19:19" x14ac:dyDescent="0.3">
      <c r="S86" s="33"/>
    </row>
    <row r="87" spans="19:19" x14ac:dyDescent="0.3">
      <c r="S87" s="33"/>
    </row>
    <row r="88" spans="19:19" x14ac:dyDescent="0.3">
      <c r="S88" s="33"/>
    </row>
    <row r="89" spans="19:19" x14ac:dyDescent="0.3">
      <c r="S89" s="33"/>
    </row>
    <row r="90" spans="19:19" x14ac:dyDescent="0.3">
      <c r="S90" s="33"/>
    </row>
    <row r="91" spans="19:19" x14ac:dyDescent="0.3">
      <c r="S91" s="33"/>
    </row>
    <row r="92" spans="19:19" x14ac:dyDescent="0.3">
      <c r="S92" s="33"/>
    </row>
    <row r="93" spans="19:19" x14ac:dyDescent="0.3">
      <c r="S93" s="33"/>
    </row>
    <row r="94" spans="19:19" x14ac:dyDescent="0.3">
      <c r="S94" s="33"/>
    </row>
    <row r="95" spans="19:19" x14ac:dyDescent="0.3">
      <c r="S95" s="33"/>
    </row>
    <row r="96" spans="19:19" x14ac:dyDescent="0.3">
      <c r="S96" s="33"/>
    </row>
    <row r="97" spans="19:19" x14ac:dyDescent="0.3">
      <c r="S97" s="33"/>
    </row>
    <row r="98" spans="19:19" x14ac:dyDescent="0.3">
      <c r="S98" s="33"/>
    </row>
    <row r="99" spans="19:19" x14ac:dyDescent="0.3">
      <c r="S99" s="33"/>
    </row>
    <row r="100" spans="19:19" x14ac:dyDescent="0.3">
      <c r="S100" s="33"/>
    </row>
    <row r="101" spans="19:19" x14ac:dyDescent="0.3">
      <c r="S101" s="33"/>
    </row>
    <row r="102" spans="19:19" x14ac:dyDescent="0.3">
      <c r="S102" s="33"/>
    </row>
    <row r="103" spans="19:19" x14ac:dyDescent="0.3">
      <c r="S103" s="33"/>
    </row>
    <row r="104" spans="19:19" x14ac:dyDescent="0.3">
      <c r="S104" s="33"/>
    </row>
    <row r="105" spans="19:19" x14ac:dyDescent="0.3">
      <c r="S105" s="33"/>
    </row>
    <row r="106" spans="19:19" x14ac:dyDescent="0.3">
      <c r="S106" s="33"/>
    </row>
    <row r="107" spans="19:19" x14ac:dyDescent="0.3">
      <c r="S107" s="33"/>
    </row>
    <row r="108" spans="19:19" x14ac:dyDescent="0.3">
      <c r="S108" s="33"/>
    </row>
    <row r="109" spans="19:19" x14ac:dyDescent="0.3">
      <c r="S109" s="33"/>
    </row>
    <row r="110" spans="19:19" x14ac:dyDescent="0.3">
      <c r="S110" s="33"/>
    </row>
    <row r="111" spans="19:19" x14ac:dyDescent="0.3">
      <c r="S111" s="33"/>
    </row>
    <row r="112" spans="19:19" x14ac:dyDescent="0.3">
      <c r="S112" s="33"/>
    </row>
    <row r="113" spans="19:19" x14ac:dyDescent="0.3">
      <c r="S113" s="33"/>
    </row>
    <row r="114" spans="19:19" x14ac:dyDescent="0.3">
      <c r="S114" s="33"/>
    </row>
    <row r="115" spans="19:19" x14ac:dyDescent="0.3">
      <c r="S115" s="33"/>
    </row>
    <row r="116" spans="19:19" x14ac:dyDescent="0.3">
      <c r="S116" s="33"/>
    </row>
    <row r="117" spans="19:19" x14ac:dyDescent="0.3">
      <c r="S117" s="33"/>
    </row>
    <row r="118" spans="19:19" x14ac:dyDescent="0.3">
      <c r="S118" s="33"/>
    </row>
    <row r="119" spans="19:19" x14ac:dyDescent="0.3">
      <c r="S119" s="33"/>
    </row>
  </sheetData>
  <mergeCells count="28">
    <mergeCell ref="A35:F35"/>
    <mergeCell ref="A36:F36"/>
    <mergeCell ref="A15:R15"/>
    <mergeCell ref="A38:S39"/>
    <mergeCell ref="A19:F19"/>
    <mergeCell ref="A20:R20"/>
    <mergeCell ref="A22:F22"/>
    <mergeCell ref="A23:F23"/>
    <mergeCell ref="A24:R24"/>
    <mergeCell ref="A25:R25"/>
    <mergeCell ref="S1:S2"/>
    <mergeCell ref="A3:R3"/>
    <mergeCell ref="A13:F13"/>
    <mergeCell ref="A14:R14"/>
    <mergeCell ref="A34:F34"/>
    <mergeCell ref="A9:F9"/>
    <mergeCell ref="A10:R10"/>
    <mergeCell ref="A12:F12"/>
    <mergeCell ref="A4:R4"/>
    <mergeCell ref="A1:A2"/>
    <mergeCell ref="B1:B2"/>
    <mergeCell ref="C1:C2"/>
    <mergeCell ref="D1:D2"/>
    <mergeCell ref="E1:E2"/>
    <mergeCell ref="F1:F2"/>
    <mergeCell ref="G1:G2"/>
    <mergeCell ref="H1:H2"/>
    <mergeCell ref="I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zoomScale="60" zoomScaleNormal="60" workbookViewId="0">
      <selection sqref="A1:A2"/>
    </sheetView>
  </sheetViews>
  <sheetFormatPr defaultRowHeight="14.4" x14ac:dyDescent="0.3"/>
  <cols>
    <col min="1" max="1" width="11.33203125" customWidth="1"/>
    <col min="2" max="2" width="20.33203125" customWidth="1"/>
    <col min="3" max="3" width="52.88671875" customWidth="1"/>
    <col min="4" max="4" width="33.109375" customWidth="1"/>
    <col min="5" max="6" width="36.44140625" customWidth="1"/>
    <col min="7" max="7" width="15.5546875" customWidth="1"/>
    <col min="8" max="8" width="18.44140625" customWidth="1"/>
    <col min="9" max="9" width="20.6640625" customWidth="1"/>
    <col min="10" max="10" width="25.109375" customWidth="1"/>
    <col min="11" max="11" width="22.109375" customWidth="1"/>
    <col min="12" max="12" width="18.44140625" customWidth="1"/>
    <col min="13" max="13" width="21.44140625" style="35" customWidth="1"/>
    <col min="14" max="14" width="24.109375" customWidth="1"/>
    <col min="15" max="15" width="14" bestFit="1" customWidth="1"/>
    <col min="257" max="257" width="11.33203125" customWidth="1"/>
    <col min="258" max="258" width="20.33203125" customWidth="1"/>
    <col min="259" max="259" width="52.88671875" customWidth="1"/>
    <col min="260" max="260" width="33.109375" customWidth="1"/>
    <col min="261" max="262" width="36.44140625" customWidth="1"/>
    <col min="263" max="263" width="15.5546875" customWidth="1"/>
    <col min="264" max="264" width="18.44140625" customWidth="1"/>
    <col min="265" max="265" width="20.6640625" customWidth="1"/>
    <col min="266" max="266" width="25.109375" customWidth="1"/>
    <col min="267" max="267" width="22.109375" customWidth="1"/>
    <col min="268" max="268" width="18.44140625" customWidth="1"/>
    <col min="269" max="269" width="21.44140625" customWidth="1"/>
    <col min="270" max="270" width="24.109375" customWidth="1"/>
    <col min="271" max="271" width="14" bestFit="1" customWidth="1"/>
    <col min="513" max="513" width="11.33203125" customWidth="1"/>
    <col min="514" max="514" width="20.33203125" customWidth="1"/>
    <col min="515" max="515" width="52.88671875" customWidth="1"/>
    <col min="516" max="516" width="33.109375" customWidth="1"/>
    <col min="517" max="518" width="36.44140625" customWidth="1"/>
    <col min="519" max="519" width="15.5546875" customWidth="1"/>
    <col min="520" max="520" width="18.44140625" customWidth="1"/>
    <col min="521" max="521" width="20.6640625" customWidth="1"/>
    <col min="522" max="522" width="25.109375" customWidth="1"/>
    <col min="523" max="523" width="22.109375" customWidth="1"/>
    <col min="524" max="524" width="18.44140625" customWidth="1"/>
    <col min="525" max="525" width="21.44140625" customWidth="1"/>
    <col min="526" max="526" width="24.109375" customWidth="1"/>
    <col min="527" max="527" width="14" bestFit="1" customWidth="1"/>
    <col min="769" max="769" width="11.33203125" customWidth="1"/>
    <col min="770" max="770" width="20.33203125" customWidth="1"/>
    <col min="771" max="771" width="52.88671875" customWidth="1"/>
    <col min="772" max="772" width="33.109375" customWidth="1"/>
    <col min="773" max="774" width="36.44140625" customWidth="1"/>
    <col min="775" max="775" width="15.5546875" customWidth="1"/>
    <col min="776" max="776" width="18.44140625" customWidth="1"/>
    <col min="777" max="777" width="20.6640625" customWidth="1"/>
    <col min="778" max="778" width="25.109375" customWidth="1"/>
    <col min="779" max="779" width="22.109375" customWidth="1"/>
    <col min="780" max="780" width="18.44140625" customWidth="1"/>
    <col min="781" max="781" width="21.44140625" customWidth="1"/>
    <col min="782" max="782" width="24.109375" customWidth="1"/>
    <col min="783" max="783" width="14" bestFit="1" customWidth="1"/>
    <col min="1025" max="1025" width="11.33203125" customWidth="1"/>
    <col min="1026" max="1026" width="20.33203125" customWidth="1"/>
    <col min="1027" max="1027" width="52.88671875" customWidth="1"/>
    <col min="1028" max="1028" width="33.109375" customWidth="1"/>
    <col min="1029" max="1030" width="36.44140625" customWidth="1"/>
    <col min="1031" max="1031" width="15.5546875" customWidth="1"/>
    <col min="1032" max="1032" width="18.44140625" customWidth="1"/>
    <col min="1033" max="1033" width="20.6640625" customWidth="1"/>
    <col min="1034" max="1034" width="25.109375" customWidth="1"/>
    <col min="1035" max="1035" width="22.109375" customWidth="1"/>
    <col min="1036" max="1036" width="18.44140625" customWidth="1"/>
    <col min="1037" max="1037" width="21.44140625" customWidth="1"/>
    <col min="1038" max="1038" width="24.109375" customWidth="1"/>
    <col min="1039" max="1039" width="14" bestFit="1" customWidth="1"/>
    <col min="1281" max="1281" width="11.33203125" customWidth="1"/>
    <col min="1282" max="1282" width="20.33203125" customWidth="1"/>
    <col min="1283" max="1283" width="52.88671875" customWidth="1"/>
    <col min="1284" max="1284" width="33.109375" customWidth="1"/>
    <col min="1285" max="1286" width="36.44140625" customWidth="1"/>
    <col min="1287" max="1287" width="15.5546875" customWidth="1"/>
    <col min="1288" max="1288" width="18.44140625" customWidth="1"/>
    <col min="1289" max="1289" width="20.6640625" customWidth="1"/>
    <col min="1290" max="1290" width="25.109375" customWidth="1"/>
    <col min="1291" max="1291" width="22.109375" customWidth="1"/>
    <col min="1292" max="1292" width="18.44140625" customWidth="1"/>
    <col min="1293" max="1293" width="21.44140625" customWidth="1"/>
    <col min="1294" max="1294" width="24.109375" customWidth="1"/>
    <col min="1295" max="1295" width="14" bestFit="1" customWidth="1"/>
    <col min="1537" max="1537" width="11.33203125" customWidth="1"/>
    <col min="1538" max="1538" width="20.33203125" customWidth="1"/>
    <col min="1539" max="1539" width="52.88671875" customWidth="1"/>
    <col min="1540" max="1540" width="33.109375" customWidth="1"/>
    <col min="1541" max="1542" width="36.44140625" customWidth="1"/>
    <col min="1543" max="1543" width="15.5546875" customWidth="1"/>
    <col min="1544" max="1544" width="18.44140625" customWidth="1"/>
    <col min="1545" max="1545" width="20.6640625" customWidth="1"/>
    <col min="1546" max="1546" width="25.109375" customWidth="1"/>
    <col min="1547" max="1547" width="22.109375" customWidth="1"/>
    <col min="1548" max="1548" width="18.44140625" customWidth="1"/>
    <col min="1549" max="1549" width="21.44140625" customWidth="1"/>
    <col min="1550" max="1550" width="24.109375" customWidth="1"/>
    <col min="1551" max="1551" width="14" bestFit="1" customWidth="1"/>
    <col min="1793" max="1793" width="11.33203125" customWidth="1"/>
    <col min="1794" max="1794" width="20.33203125" customWidth="1"/>
    <col min="1795" max="1795" width="52.88671875" customWidth="1"/>
    <col min="1796" max="1796" width="33.109375" customWidth="1"/>
    <col min="1797" max="1798" width="36.44140625" customWidth="1"/>
    <col min="1799" max="1799" width="15.5546875" customWidth="1"/>
    <col min="1800" max="1800" width="18.44140625" customWidth="1"/>
    <col min="1801" max="1801" width="20.6640625" customWidth="1"/>
    <col min="1802" max="1802" width="25.109375" customWidth="1"/>
    <col min="1803" max="1803" width="22.109375" customWidth="1"/>
    <col min="1804" max="1804" width="18.44140625" customWidth="1"/>
    <col min="1805" max="1805" width="21.44140625" customWidth="1"/>
    <col min="1806" max="1806" width="24.109375" customWidth="1"/>
    <col min="1807" max="1807" width="14" bestFit="1" customWidth="1"/>
    <col min="2049" max="2049" width="11.33203125" customWidth="1"/>
    <col min="2050" max="2050" width="20.33203125" customWidth="1"/>
    <col min="2051" max="2051" width="52.88671875" customWidth="1"/>
    <col min="2052" max="2052" width="33.109375" customWidth="1"/>
    <col min="2053" max="2054" width="36.44140625" customWidth="1"/>
    <col min="2055" max="2055" width="15.5546875" customWidth="1"/>
    <col min="2056" max="2056" width="18.44140625" customWidth="1"/>
    <col min="2057" max="2057" width="20.6640625" customWidth="1"/>
    <col min="2058" max="2058" width="25.109375" customWidth="1"/>
    <col min="2059" max="2059" width="22.109375" customWidth="1"/>
    <col min="2060" max="2060" width="18.44140625" customWidth="1"/>
    <col min="2061" max="2061" width="21.44140625" customWidth="1"/>
    <col min="2062" max="2062" width="24.109375" customWidth="1"/>
    <col min="2063" max="2063" width="14" bestFit="1" customWidth="1"/>
    <col min="2305" max="2305" width="11.33203125" customWidth="1"/>
    <col min="2306" max="2306" width="20.33203125" customWidth="1"/>
    <col min="2307" max="2307" width="52.88671875" customWidth="1"/>
    <col min="2308" max="2308" width="33.109375" customWidth="1"/>
    <col min="2309" max="2310" width="36.44140625" customWidth="1"/>
    <col min="2311" max="2311" width="15.5546875" customWidth="1"/>
    <col min="2312" max="2312" width="18.44140625" customWidth="1"/>
    <col min="2313" max="2313" width="20.6640625" customWidth="1"/>
    <col min="2314" max="2314" width="25.109375" customWidth="1"/>
    <col min="2315" max="2315" width="22.109375" customWidth="1"/>
    <col min="2316" max="2316" width="18.44140625" customWidth="1"/>
    <col min="2317" max="2317" width="21.44140625" customWidth="1"/>
    <col min="2318" max="2318" width="24.109375" customWidth="1"/>
    <col min="2319" max="2319" width="14" bestFit="1" customWidth="1"/>
    <col min="2561" max="2561" width="11.33203125" customWidth="1"/>
    <col min="2562" max="2562" width="20.33203125" customWidth="1"/>
    <col min="2563" max="2563" width="52.88671875" customWidth="1"/>
    <col min="2564" max="2564" width="33.109375" customWidth="1"/>
    <col min="2565" max="2566" width="36.44140625" customWidth="1"/>
    <col min="2567" max="2567" width="15.5546875" customWidth="1"/>
    <col min="2568" max="2568" width="18.44140625" customWidth="1"/>
    <col min="2569" max="2569" width="20.6640625" customWidth="1"/>
    <col min="2570" max="2570" width="25.109375" customWidth="1"/>
    <col min="2571" max="2571" width="22.109375" customWidth="1"/>
    <col min="2572" max="2572" width="18.44140625" customWidth="1"/>
    <col min="2573" max="2573" width="21.44140625" customWidth="1"/>
    <col min="2574" max="2574" width="24.109375" customWidth="1"/>
    <col min="2575" max="2575" width="14" bestFit="1" customWidth="1"/>
    <col min="2817" max="2817" width="11.33203125" customWidth="1"/>
    <col min="2818" max="2818" width="20.33203125" customWidth="1"/>
    <col min="2819" max="2819" width="52.88671875" customWidth="1"/>
    <col min="2820" max="2820" width="33.109375" customWidth="1"/>
    <col min="2821" max="2822" width="36.44140625" customWidth="1"/>
    <col min="2823" max="2823" width="15.5546875" customWidth="1"/>
    <col min="2824" max="2824" width="18.44140625" customWidth="1"/>
    <col min="2825" max="2825" width="20.6640625" customWidth="1"/>
    <col min="2826" max="2826" width="25.109375" customWidth="1"/>
    <col min="2827" max="2827" width="22.109375" customWidth="1"/>
    <col min="2828" max="2828" width="18.44140625" customWidth="1"/>
    <col min="2829" max="2829" width="21.44140625" customWidth="1"/>
    <col min="2830" max="2830" width="24.109375" customWidth="1"/>
    <col min="2831" max="2831" width="14" bestFit="1" customWidth="1"/>
    <col min="3073" max="3073" width="11.33203125" customWidth="1"/>
    <col min="3074" max="3074" width="20.33203125" customWidth="1"/>
    <col min="3075" max="3075" width="52.88671875" customWidth="1"/>
    <col min="3076" max="3076" width="33.109375" customWidth="1"/>
    <col min="3077" max="3078" width="36.44140625" customWidth="1"/>
    <col min="3079" max="3079" width="15.5546875" customWidth="1"/>
    <col min="3080" max="3080" width="18.44140625" customWidth="1"/>
    <col min="3081" max="3081" width="20.6640625" customWidth="1"/>
    <col min="3082" max="3082" width="25.109375" customWidth="1"/>
    <col min="3083" max="3083" width="22.109375" customWidth="1"/>
    <col min="3084" max="3084" width="18.44140625" customWidth="1"/>
    <col min="3085" max="3085" width="21.44140625" customWidth="1"/>
    <col min="3086" max="3086" width="24.109375" customWidth="1"/>
    <col min="3087" max="3087" width="14" bestFit="1" customWidth="1"/>
    <col min="3329" max="3329" width="11.33203125" customWidth="1"/>
    <col min="3330" max="3330" width="20.33203125" customWidth="1"/>
    <col min="3331" max="3331" width="52.88671875" customWidth="1"/>
    <col min="3332" max="3332" width="33.109375" customWidth="1"/>
    <col min="3333" max="3334" width="36.44140625" customWidth="1"/>
    <col min="3335" max="3335" width="15.5546875" customWidth="1"/>
    <col min="3336" max="3336" width="18.44140625" customWidth="1"/>
    <col min="3337" max="3337" width="20.6640625" customWidth="1"/>
    <col min="3338" max="3338" width="25.109375" customWidth="1"/>
    <col min="3339" max="3339" width="22.109375" customWidth="1"/>
    <col min="3340" max="3340" width="18.44140625" customWidth="1"/>
    <col min="3341" max="3341" width="21.44140625" customWidth="1"/>
    <col min="3342" max="3342" width="24.109375" customWidth="1"/>
    <col min="3343" max="3343" width="14" bestFit="1" customWidth="1"/>
    <col min="3585" max="3585" width="11.33203125" customWidth="1"/>
    <col min="3586" max="3586" width="20.33203125" customWidth="1"/>
    <col min="3587" max="3587" width="52.88671875" customWidth="1"/>
    <col min="3588" max="3588" width="33.109375" customWidth="1"/>
    <col min="3589" max="3590" width="36.44140625" customWidth="1"/>
    <col min="3591" max="3591" width="15.5546875" customWidth="1"/>
    <col min="3592" max="3592" width="18.44140625" customWidth="1"/>
    <col min="3593" max="3593" width="20.6640625" customWidth="1"/>
    <col min="3594" max="3594" width="25.109375" customWidth="1"/>
    <col min="3595" max="3595" width="22.109375" customWidth="1"/>
    <col min="3596" max="3596" width="18.44140625" customWidth="1"/>
    <col min="3597" max="3597" width="21.44140625" customWidth="1"/>
    <col min="3598" max="3598" width="24.109375" customWidth="1"/>
    <col min="3599" max="3599" width="14" bestFit="1" customWidth="1"/>
    <col min="3841" max="3841" width="11.33203125" customWidth="1"/>
    <col min="3842" max="3842" width="20.33203125" customWidth="1"/>
    <col min="3843" max="3843" width="52.88671875" customWidth="1"/>
    <col min="3844" max="3844" width="33.109375" customWidth="1"/>
    <col min="3845" max="3846" width="36.44140625" customWidth="1"/>
    <col min="3847" max="3847" width="15.5546875" customWidth="1"/>
    <col min="3848" max="3848" width="18.44140625" customWidth="1"/>
    <col min="3849" max="3849" width="20.6640625" customWidth="1"/>
    <col min="3850" max="3850" width="25.109375" customWidth="1"/>
    <col min="3851" max="3851" width="22.109375" customWidth="1"/>
    <col min="3852" max="3852" width="18.44140625" customWidth="1"/>
    <col min="3853" max="3853" width="21.44140625" customWidth="1"/>
    <col min="3854" max="3854" width="24.109375" customWidth="1"/>
    <col min="3855" max="3855" width="14" bestFit="1" customWidth="1"/>
    <col min="4097" max="4097" width="11.33203125" customWidth="1"/>
    <col min="4098" max="4098" width="20.33203125" customWidth="1"/>
    <col min="4099" max="4099" width="52.88671875" customWidth="1"/>
    <col min="4100" max="4100" width="33.109375" customWidth="1"/>
    <col min="4101" max="4102" width="36.44140625" customWidth="1"/>
    <col min="4103" max="4103" width="15.5546875" customWidth="1"/>
    <col min="4104" max="4104" width="18.44140625" customWidth="1"/>
    <col min="4105" max="4105" width="20.6640625" customWidth="1"/>
    <col min="4106" max="4106" width="25.109375" customWidth="1"/>
    <col min="4107" max="4107" width="22.109375" customWidth="1"/>
    <col min="4108" max="4108" width="18.44140625" customWidth="1"/>
    <col min="4109" max="4109" width="21.44140625" customWidth="1"/>
    <col min="4110" max="4110" width="24.109375" customWidth="1"/>
    <col min="4111" max="4111" width="14" bestFit="1" customWidth="1"/>
    <col min="4353" max="4353" width="11.33203125" customWidth="1"/>
    <col min="4354" max="4354" width="20.33203125" customWidth="1"/>
    <col min="4355" max="4355" width="52.88671875" customWidth="1"/>
    <col min="4356" max="4356" width="33.109375" customWidth="1"/>
    <col min="4357" max="4358" width="36.44140625" customWidth="1"/>
    <col min="4359" max="4359" width="15.5546875" customWidth="1"/>
    <col min="4360" max="4360" width="18.44140625" customWidth="1"/>
    <col min="4361" max="4361" width="20.6640625" customWidth="1"/>
    <col min="4362" max="4362" width="25.109375" customWidth="1"/>
    <col min="4363" max="4363" width="22.109375" customWidth="1"/>
    <col min="4364" max="4364" width="18.44140625" customWidth="1"/>
    <col min="4365" max="4365" width="21.44140625" customWidth="1"/>
    <col min="4366" max="4366" width="24.109375" customWidth="1"/>
    <col min="4367" max="4367" width="14" bestFit="1" customWidth="1"/>
    <col min="4609" max="4609" width="11.33203125" customWidth="1"/>
    <col min="4610" max="4610" width="20.33203125" customWidth="1"/>
    <col min="4611" max="4611" width="52.88671875" customWidth="1"/>
    <col min="4612" max="4612" width="33.109375" customWidth="1"/>
    <col min="4613" max="4614" width="36.44140625" customWidth="1"/>
    <col min="4615" max="4615" width="15.5546875" customWidth="1"/>
    <col min="4616" max="4616" width="18.44140625" customWidth="1"/>
    <col min="4617" max="4617" width="20.6640625" customWidth="1"/>
    <col min="4618" max="4618" width="25.109375" customWidth="1"/>
    <col min="4619" max="4619" width="22.109375" customWidth="1"/>
    <col min="4620" max="4620" width="18.44140625" customWidth="1"/>
    <col min="4621" max="4621" width="21.44140625" customWidth="1"/>
    <col min="4622" max="4622" width="24.109375" customWidth="1"/>
    <col min="4623" max="4623" width="14" bestFit="1" customWidth="1"/>
    <col min="4865" max="4865" width="11.33203125" customWidth="1"/>
    <col min="4866" max="4866" width="20.33203125" customWidth="1"/>
    <col min="4867" max="4867" width="52.88671875" customWidth="1"/>
    <col min="4868" max="4868" width="33.109375" customWidth="1"/>
    <col min="4869" max="4870" width="36.44140625" customWidth="1"/>
    <col min="4871" max="4871" width="15.5546875" customWidth="1"/>
    <col min="4872" max="4872" width="18.44140625" customWidth="1"/>
    <col min="4873" max="4873" width="20.6640625" customWidth="1"/>
    <col min="4874" max="4874" width="25.109375" customWidth="1"/>
    <col min="4875" max="4875" width="22.109375" customWidth="1"/>
    <col min="4876" max="4876" width="18.44140625" customWidth="1"/>
    <col min="4877" max="4877" width="21.44140625" customWidth="1"/>
    <col min="4878" max="4878" width="24.109375" customWidth="1"/>
    <col min="4879" max="4879" width="14" bestFit="1" customWidth="1"/>
    <col min="5121" max="5121" width="11.33203125" customWidth="1"/>
    <col min="5122" max="5122" width="20.33203125" customWidth="1"/>
    <col min="5123" max="5123" width="52.88671875" customWidth="1"/>
    <col min="5124" max="5124" width="33.109375" customWidth="1"/>
    <col min="5125" max="5126" width="36.44140625" customWidth="1"/>
    <col min="5127" max="5127" width="15.5546875" customWidth="1"/>
    <col min="5128" max="5128" width="18.44140625" customWidth="1"/>
    <col min="5129" max="5129" width="20.6640625" customWidth="1"/>
    <col min="5130" max="5130" width="25.109375" customWidth="1"/>
    <col min="5131" max="5131" width="22.109375" customWidth="1"/>
    <col min="5132" max="5132" width="18.44140625" customWidth="1"/>
    <col min="5133" max="5133" width="21.44140625" customWidth="1"/>
    <col min="5134" max="5134" width="24.109375" customWidth="1"/>
    <col min="5135" max="5135" width="14" bestFit="1" customWidth="1"/>
    <col min="5377" max="5377" width="11.33203125" customWidth="1"/>
    <col min="5378" max="5378" width="20.33203125" customWidth="1"/>
    <col min="5379" max="5379" width="52.88671875" customWidth="1"/>
    <col min="5380" max="5380" width="33.109375" customWidth="1"/>
    <col min="5381" max="5382" width="36.44140625" customWidth="1"/>
    <col min="5383" max="5383" width="15.5546875" customWidth="1"/>
    <col min="5384" max="5384" width="18.44140625" customWidth="1"/>
    <col min="5385" max="5385" width="20.6640625" customWidth="1"/>
    <col min="5386" max="5386" width="25.109375" customWidth="1"/>
    <col min="5387" max="5387" width="22.109375" customWidth="1"/>
    <col min="5388" max="5388" width="18.44140625" customWidth="1"/>
    <col min="5389" max="5389" width="21.44140625" customWidth="1"/>
    <col min="5390" max="5390" width="24.109375" customWidth="1"/>
    <col min="5391" max="5391" width="14" bestFit="1" customWidth="1"/>
    <col min="5633" max="5633" width="11.33203125" customWidth="1"/>
    <col min="5634" max="5634" width="20.33203125" customWidth="1"/>
    <col min="5635" max="5635" width="52.88671875" customWidth="1"/>
    <col min="5636" max="5636" width="33.109375" customWidth="1"/>
    <col min="5637" max="5638" width="36.44140625" customWidth="1"/>
    <col min="5639" max="5639" width="15.5546875" customWidth="1"/>
    <col min="5640" max="5640" width="18.44140625" customWidth="1"/>
    <col min="5641" max="5641" width="20.6640625" customWidth="1"/>
    <col min="5642" max="5642" width="25.109375" customWidth="1"/>
    <col min="5643" max="5643" width="22.109375" customWidth="1"/>
    <col min="5644" max="5644" width="18.44140625" customWidth="1"/>
    <col min="5645" max="5645" width="21.44140625" customWidth="1"/>
    <col min="5646" max="5646" width="24.109375" customWidth="1"/>
    <col min="5647" max="5647" width="14" bestFit="1" customWidth="1"/>
    <col min="5889" max="5889" width="11.33203125" customWidth="1"/>
    <col min="5890" max="5890" width="20.33203125" customWidth="1"/>
    <col min="5891" max="5891" width="52.88671875" customWidth="1"/>
    <col min="5892" max="5892" width="33.109375" customWidth="1"/>
    <col min="5893" max="5894" width="36.44140625" customWidth="1"/>
    <col min="5895" max="5895" width="15.5546875" customWidth="1"/>
    <col min="5896" max="5896" width="18.44140625" customWidth="1"/>
    <col min="5897" max="5897" width="20.6640625" customWidth="1"/>
    <col min="5898" max="5898" width="25.109375" customWidth="1"/>
    <col min="5899" max="5899" width="22.109375" customWidth="1"/>
    <col min="5900" max="5900" width="18.44140625" customWidth="1"/>
    <col min="5901" max="5901" width="21.44140625" customWidth="1"/>
    <col min="5902" max="5902" width="24.109375" customWidth="1"/>
    <col min="5903" max="5903" width="14" bestFit="1" customWidth="1"/>
    <col min="6145" max="6145" width="11.33203125" customWidth="1"/>
    <col min="6146" max="6146" width="20.33203125" customWidth="1"/>
    <col min="6147" max="6147" width="52.88671875" customWidth="1"/>
    <col min="6148" max="6148" width="33.109375" customWidth="1"/>
    <col min="6149" max="6150" width="36.44140625" customWidth="1"/>
    <col min="6151" max="6151" width="15.5546875" customWidth="1"/>
    <col min="6152" max="6152" width="18.44140625" customWidth="1"/>
    <col min="6153" max="6153" width="20.6640625" customWidth="1"/>
    <col min="6154" max="6154" width="25.109375" customWidth="1"/>
    <col min="6155" max="6155" width="22.109375" customWidth="1"/>
    <col min="6156" max="6156" width="18.44140625" customWidth="1"/>
    <col min="6157" max="6157" width="21.44140625" customWidth="1"/>
    <col min="6158" max="6158" width="24.109375" customWidth="1"/>
    <col min="6159" max="6159" width="14" bestFit="1" customWidth="1"/>
    <col min="6401" max="6401" width="11.33203125" customWidth="1"/>
    <col min="6402" max="6402" width="20.33203125" customWidth="1"/>
    <col min="6403" max="6403" width="52.88671875" customWidth="1"/>
    <col min="6404" max="6404" width="33.109375" customWidth="1"/>
    <col min="6405" max="6406" width="36.44140625" customWidth="1"/>
    <col min="6407" max="6407" width="15.5546875" customWidth="1"/>
    <col min="6408" max="6408" width="18.44140625" customWidth="1"/>
    <col min="6409" max="6409" width="20.6640625" customWidth="1"/>
    <col min="6410" max="6410" width="25.109375" customWidth="1"/>
    <col min="6411" max="6411" width="22.109375" customWidth="1"/>
    <col min="6412" max="6412" width="18.44140625" customWidth="1"/>
    <col min="6413" max="6413" width="21.44140625" customWidth="1"/>
    <col min="6414" max="6414" width="24.109375" customWidth="1"/>
    <col min="6415" max="6415" width="14" bestFit="1" customWidth="1"/>
    <col min="6657" max="6657" width="11.33203125" customWidth="1"/>
    <col min="6658" max="6658" width="20.33203125" customWidth="1"/>
    <col min="6659" max="6659" width="52.88671875" customWidth="1"/>
    <col min="6660" max="6660" width="33.109375" customWidth="1"/>
    <col min="6661" max="6662" width="36.44140625" customWidth="1"/>
    <col min="6663" max="6663" width="15.5546875" customWidth="1"/>
    <col min="6664" max="6664" width="18.44140625" customWidth="1"/>
    <col min="6665" max="6665" width="20.6640625" customWidth="1"/>
    <col min="6666" max="6666" width="25.109375" customWidth="1"/>
    <col min="6667" max="6667" width="22.109375" customWidth="1"/>
    <col min="6668" max="6668" width="18.44140625" customWidth="1"/>
    <col min="6669" max="6669" width="21.44140625" customWidth="1"/>
    <col min="6670" max="6670" width="24.109375" customWidth="1"/>
    <col min="6671" max="6671" width="14" bestFit="1" customWidth="1"/>
    <col min="6913" max="6913" width="11.33203125" customWidth="1"/>
    <col min="6914" max="6914" width="20.33203125" customWidth="1"/>
    <col min="6915" max="6915" width="52.88671875" customWidth="1"/>
    <col min="6916" max="6916" width="33.109375" customWidth="1"/>
    <col min="6917" max="6918" width="36.44140625" customWidth="1"/>
    <col min="6919" max="6919" width="15.5546875" customWidth="1"/>
    <col min="6920" max="6920" width="18.44140625" customWidth="1"/>
    <col min="6921" max="6921" width="20.6640625" customWidth="1"/>
    <col min="6922" max="6922" width="25.109375" customWidth="1"/>
    <col min="6923" max="6923" width="22.109375" customWidth="1"/>
    <col min="6924" max="6924" width="18.44140625" customWidth="1"/>
    <col min="6925" max="6925" width="21.44140625" customWidth="1"/>
    <col min="6926" max="6926" width="24.109375" customWidth="1"/>
    <col min="6927" max="6927" width="14" bestFit="1" customWidth="1"/>
    <col min="7169" max="7169" width="11.33203125" customWidth="1"/>
    <col min="7170" max="7170" width="20.33203125" customWidth="1"/>
    <col min="7171" max="7171" width="52.88671875" customWidth="1"/>
    <col min="7172" max="7172" width="33.109375" customWidth="1"/>
    <col min="7173" max="7174" width="36.44140625" customWidth="1"/>
    <col min="7175" max="7175" width="15.5546875" customWidth="1"/>
    <col min="7176" max="7176" width="18.44140625" customWidth="1"/>
    <col min="7177" max="7177" width="20.6640625" customWidth="1"/>
    <col min="7178" max="7178" width="25.109375" customWidth="1"/>
    <col min="7179" max="7179" width="22.109375" customWidth="1"/>
    <col min="7180" max="7180" width="18.44140625" customWidth="1"/>
    <col min="7181" max="7181" width="21.44140625" customWidth="1"/>
    <col min="7182" max="7182" width="24.109375" customWidth="1"/>
    <col min="7183" max="7183" width="14" bestFit="1" customWidth="1"/>
    <col min="7425" max="7425" width="11.33203125" customWidth="1"/>
    <col min="7426" max="7426" width="20.33203125" customWidth="1"/>
    <col min="7427" max="7427" width="52.88671875" customWidth="1"/>
    <col min="7428" max="7428" width="33.109375" customWidth="1"/>
    <col min="7429" max="7430" width="36.44140625" customWidth="1"/>
    <col min="7431" max="7431" width="15.5546875" customWidth="1"/>
    <col min="7432" max="7432" width="18.44140625" customWidth="1"/>
    <col min="7433" max="7433" width="20.6640625" customWidth="1"/>
    <col min="7434" max="7434" width="25.109375" customWidth="1"/>
    <col min="7435" max="7435" width="22.109375" customWidth="1"/>
    <col min="7436" max="7436" width="18.44140625" customWidth="1"/>
    <col min="7437" max="7437" width="21.44140625" customWidth="1"/>
    <col min="7438" max="7438" width="24.109375" customWidth="1"/>
    <col min="7439" max="7439" width="14" bestFit="1" customWidth="1"/>
    <col min="7681" max="7681" width="11.33203125" customWidth="1"/>
    <col min="7682" max="7682" width="20.33203125" customWidth="1"/>
    <col min="7683" max="7683" width="52.88671875" customWidth="1"/>
    <col min="7684" max="7684" width="33.109375" customWidth="1"/>
    <col min="7685" max="7686" width="36.44140625" customWidth="1"/>
    <col min="7687" max="7687" width="15.5546875" customWidth="1"/>
    <col min="7688" max="7688" width="18.44140625" customWidth="1"/>
    <col min="7689" max="7689" width="20.6640625" customWidth="1"/>
    <col min="7690" max="7690" width="25.109375" customWidth="1"/>
    <col min="7691" max="7691" width="22.109375" customWidth="1"/>
    <col min="7692" max="7692" width="18.44140625" customWidth="1"/>
    <col min="7693" max="7693" width="21.44140625" customWidth="1"/>
    <col min="7694" max="7694" width="24.109375" customWidth="1"/>
    <col min="7695" max="7695" width="14" bestFit="1" customWidth="1"/>
    <col min="7937" max="7937" width="11.33203125" customWidth="1"/>
    <col min="7938" max="7938" width="20.33203125" customWidth="1"/>
    <col min="7939" max="7939" width="52.88671875" customWidth="1"/>
    <col min="7940" max="7940" width="33.109375" customWidth="1"/>
    <col min="7941" max="7942" width="36.44140625" customWidth="1"/>
    <col min="7943" max="7943" width="15.5546875" customWidth="1"/>
    <col min="7944" max="7944" width="18.44140625" customWidth="1"/>
    <col min="7945" max="7945" width="20.6640625" customWidth="1"/>
    <col min="7946" max="7946" width="25.109375" customWidth="1"/>
    <col min="7947" max="7947" width="22.109375" customWidth="1"/>
    <col min="7948" max="7948" width="18.44140625" customWidth="1"/>
    <col min="7949" max="7949" width="21.44140625" customWidth="1"/>
    <col min="7950" max="7950" width="24.109375" customWidth="1"/>
    <col min="7951" max="7951" width="14" bestFit="1" customWidth="1"/>
    <col min="8193" max="8193" width="11.33203125" customWidth="1"/>
    <col min="8194" max="8194" width="20.33203125" customWidth="1"/>
    <col min="8195" max="8195" width="52.88671875" customWidth="1"/>
    <col min="8196" max="8196" width="33.109375" customWidth="1"/>
    <col min="8197" max="8198" width="36.44140625" customWidth="1"/>
    <col min="8199" max="8199" width="15.5546875" customWidth="1"/>
    <col min="8200" max="8200" width="18.44140625" customWidth="1"/>
    <col min="8201" max="8201" width="20.6640625" customWidth="1"/>
    <col min="8202" max="8202" width="25.109375" customWidth="1"/>
    <col min="8203" max="8203" width="22.109375" customWidth="1"/>
    <col min="8204" max="8204" width="18.44140625" customWidth="1"/>
    <col min="8205" max="8205" width="21.44140625" customWidth="1"/>
    <col min="8206" max="8206" width="24.109375" customWidth="1"/>
    <col min="8207" max="8207" width="14" bestFit="1" customWidth="1"/>
    <col min="8449" max="8449" width="11.33203125" customWidth="1"/>
    <col min="8450" max="8450" width="20.33203125" customWidth="1"/>
    <col min="8451" max="8451" width="52.88671875" customWidth="1"/>
    <col min="8452" max="8452" width="33.109375" customWidth="1"/>
    <col min="8453" max="8454" width="36.44140625" customWidth="1"/>
    <col min="8455" max="8455" width="15.5546875" customWidth="1"/>
    <col min="8456" max="8456" width="18.44140625" customWidth="1"/>
    <col min="8457" max="8457" width="20.6640625" customWidth="1"/>
    <col min="8458" max="8458" width="25.109375" customWidth="1"/>
    <col min="8459" max="8459" width="22.109375" customWidth="1"/>
    <col min="8460" max="8460" width="18.44140625" customWidth="1"/>
    <col min="8461" max="8461" width="21.44140625" customWidth="1"/>
    <col min="8462" max="8462" width="24.109375" customWidth="1"/>
    <col min="8463" max="8463" width="14" bestFit="1" customWidth="1"/>
    <col min="8705" max="8705" width="11.33203125" customWidth="1"/>
    <col min="8706" max="8706" width="20.33203125" customWidth="1"/>
    <col min="8707" max="8707" width="52.88671875" customWidth="1"/>
    <col min="8708" max="8708" width="33.109375" customWidth="1"/>
    <col min="8709" max="8710" width="36.44140625" customWidth="1"/>
    <col min="8711" max="8711" width="15.5546875" customWidth="1"/>
    <col min="8712" max="8712" width="18.44140625" customWidth="1"/>
    <col min="8713" max="8713" width="20.6640625" customWidth="1"/>
    <col min="8714" max="8714" width="25.109375" customWidth="1"/>
    <col min="8715" max="8715" width="22.109375" customWidth="1"/>
    <col min="8716" max="8716" width="18.44140625" customWidth="1"/>
    <col min="8717" max="8717" width="21.44140625" customWidth="1"/>
    <col min="8718" max="8718" width="24.109375" customWidth="1"/>
    <col min="8719" max="8719" width="14" bestFit="1" customWidth="1"/>
    <col min="8961" max="8961" width="11.33203125" customWidth="1"/>
    <col min="8962" max="8962" width="20.33203125" customWidth="1"/>
    <col min="8963" max="8963" width="52.88671875" customWidth="1"/>
    <col min="8964" max="8964" width="33.109375" customWidth="1"/>
    <col min="8965" max="8966" width="36.44140625" customWidth="1"/>
    <col min="8967" max="8967" width="15.5546875" customWidth="1"/>
    <col min="8968" max="8968" width="18.44140625" customWidth="1"/>
    <col min="8969" max="8969" width="20.6640625" customWidth="1"/>
    <col min="8970" max="8970" width="25.109375" customWidth="1"/>
    <col min="8971" max="8971" width="22.109375" customWidth="1"/>
    <col min="8972" max="8972" width="18.44140625" customWidth="1"/>
    <col min="8973" max="8973" width="21.44140625" customWidth="1"/>
    <col min="8974" max="8974" width="24.109375" customWidth="1"/>
    <col min="8975" max="8975" width="14" bestFit="1" customWidth="1"/>
    <col min="9217" max="9217" width="11.33203125" customWidth="1"/>
    <col min="9218" max="9218" width="20.33203125" customWidth="1"/>
    <col min="9219" max="9219" width="52.88671875" customWidth="1"/>
    <col min="9220" max="9220" width="33.109375" customWidth="1"/>
    <col min="9221" max="9222" width="36.44140625" customWidth="1"/>
    <col min="9223" max="9223" width="15.5546875" customWidth="1"/>
    <col min="9224" max="9224" width="18.44140625" customWidth="1"/>
    <col min="9225" max="9225" width="20.6640625" customWidth="1"/>
    <col min="9226" max="9226" width="25.109375" customWidth="1"/>
    <col min="9227" max="9227" width="22.109375" customWidth="1"/>
    <col min="9228" max="9228" width="18.44140625" customWidth="1"/>
    <col min="9229" max="9229" width="21.44140625" customWidth="1"/>
    <col min="9230" max="9230" width="24.109375" customWidth="1"/>
    <col min="9231" max="9231" width="14" bestFit="1" customWidth="1"/>
    <col min="9473" max="9473" width="11.33203125" customWidth="1"/>
    <col min="9474" max="9474" width="20.33203125" customWidth="1"/>
    <col min="9475" max="9475" width="52.88671875" customWidth="1"/>
    <col min="9476" max="9476" width="33.109375" customWidth="1"/>
    <col min="9477" max="9478" width="36.44140625" customWidth="1"/>
    <col min="9479" max="9479" width="15.5546875" customWidth="1"/>
    <col min="9480" max="9480" width="18.44140625" customWidth="1"/>
    <col min="9481" max="9481" width="20.6640625" customWidth="1"/>
    <col min="9482" max="9482" width="25.109375" customWidth="1"/>
    <col min="9483" max="9483" width="22.109375" customWidth="1"/>
    <col min="9484" max="9484" width="18.44140625" customWidth="1"/>
    <col min="9485" max="9485" width="21.44140625" customWidth="1"/>
    <col min="9486" max="9486" width="24.109375" customWidth="1"/>
    <col min="9487" max="9487" width="14" bestFit="1" customWidth="1"/>
    <col min="9729" max="9729" width="11.33203125" customWidth="1"/>
    <col min="9730" max="9730" width="20.33203125" customWidth="1"/>
    <col min="9731" max="9731" width="52.88671875" customWidth="1"/>
    <col min="9732" max="9732" width="33.109375" customWidth="1"/>
    <col min="9733" max="9734" width="36.44140625" customWidth="1"/>
    <col min="9735" max="9735" width="15.5546875" customWidth="1"/>
    <col min="9736" max="9736" width="18.44140625" customWidth="1"/>
    <col min="9737" max="9737" width="20.6640625" customWidth="1"/>
    <col min="9738" max="9738" width="25.109375" customWidth="1"/>
    <col min="9739" max="9739" width="22.109375" customWidth="1"/>
    <col min="9740" max="9740" width="18.44140625" customWidth="1"/>
    <col min="9741" max="9741" width="21.44140625" customWidth="1"/>
    <col min="9742" max="9742" width="24.109375" customWidth="1"/>
    <col min="9743" max="9743" width="14" bestFit="1" customWidth="1"/>
    <col min="9985" max="9985" width="11.33203125" customWidth="1"/>
    <col min="9986" max="9986" width="20.33203125" customWidth="1"/>
    <col min="9987" max="9987" width="52.88671875" customWidth="1"/>
    <col min="9988" max="9988" width="33.109375" customWidth="1"/>
    <col min="9989" max="9990" width="36.44140625" customWidth="1"/>
    <col min="9991" max="9991" width="15.5546875" customWidth="1"/>
    <col min="9992" max="9992" width="18.44140625" customWidth="1"/>
    <col min="9993" max="9993" width="20.6640625" customWidth="1"/>
    <col min="9994" max="9994" width="25.109375" customWidth="1"/>
    <col min="9995" max="9995" width="22.109375" customWidth="1"/>
    <col min="9996" max="9996" width="18.44140625" customWidth="1"/>
    <col min="9997" max="9997" width="21.44140625" customWidth="1"/>
    <col min="9998" max="9998" width="24.109375" customWidth="1"/>
    <col min="9999" max="9999" width="14" bestFit="1" customWidth="1"/>
    <col min="10241" max="10241" width="11.33203125" customWidth="1"/>
    <col min="10242" max="10242" width="20.33203125" customWidth="1"/>
    <col min="10243" max="10243" width="52.88671875" customWidth="1"/>
    <col min="10244" max="10244" width="33.109375" customWidth="1"/>
    <col min="10245" max="10246" width="36.44140625" customWidth="1"/>
    <col min="10247" max="10247" width="15.5546875" customWidth="1"/>
    <col min="10248" max="10248" width="18.44140625" customWidth="1"/>
    <col min="10249" max="10249" width="20.6640625" customWidth="1"/>
    <col min="10250" max="10250" width="25.109375" customWidth="1"/>
    <col min="10251" max="10251" width="22.109375" customWidth="1"/>
    <col min="10252" max="10252" width="18.44140625" customWidth="1"/>
    <col min="10253" max="10253" width="21.44140625" customWidth="1"/>
    <col min="10254" max="10254" width="24.109375" customWidth="1"/>
    <col min="10255" max="10255" width="14" bestFit="1" customWidth="1"/>
    <col min="10497" max="10497" width="11.33203125" customWidth="1"/>
    <col min="10498" max="10498" width="20.33203125" customWidth="1"/>
    <col min="10499" max="10499" width="52.88671875" customWidth="1"/>
    <col min="10500" max="10500" width="33.109375" customWidth="1"/>
    <col min="10501" max="10502" width="36.44140625" customWidth="1"/>
    <col min="10503" max="10503" width="15.5546875" customWidth="1"/>
    <col min="10504" max="10504" width="18.44140625" customWidth="1"/>
    <col min="10505" max="10505" width="20.6640625" customWidth="1"/>
    <col min="10506" max="10506" width="25.109375" customWidth="1"/>
    <col min="10507" max="10507" width="22.109375" customWidth="1"/>
    <col min="10508" max="10508" width="18.44140625" customWidth="1"/>
    <col min="10509" max="10509" width="21.44140625" customWidth="1"/>
    <col min="10510" max="10510" width="24.109375" customWidth="1"/>
    <col min="10511" max="10511" width="14" bestFit="1" customWidth="1"/>
    <col min="10753" max="10753" width="11.33203125" customWidth="1"/>
    <col min="10754" max="10754" width="20.33203125" customWidth="1"/>
    <col min="10755" max="10755" width="52.88671875" customWidth="1"/>
    <col min="10756" max="10756" width="33.109375" customWidth="1"/>
    <col min="10757" max="10758" width="36.44140625" customWidth="1"/>
    <col min="10759" max="10759" width="15.5546875" customWidth="1"/>
    <col min="10760" max="10760" width="18.44140625" customWidth="1"/>
    <col min="10761" max="10761" width="20.6640625" customWidth="1"/>
    <col min="10762" max="10762" width="25.109375" customWidth="1"/>
    <col min="10763" max="10763" width="22.109375" customWidth="1"/>
    <col min="10764" max="10764" width="18.44140625" customWidth="1"/>
    <col min="10765" max="10765" width="21.44140625" customWidth="1"/>
    <col min="10766" max="10766" width="24.109375" customWidth="1"/>
    <col min="10767" max="10767" width="14" bestFit="1" customWidth="1"/>
    <col min="11009" max="11009" width="11.33203125" customWidth="1"/>
    <col min="11010" max="11010" width="20.33203125" customWidth="1"/>
    <col min="11011" max="11011" width="52.88671875" customWidth="1"/>
    <col min="11012" max="11012" width="33.109375" customWidth="1"/>
    <col min="11013" max="11014" width="36.44140625" customWidth="1"/>
    <col min="11015" max="11015" width="15.5546875" customWidth="1"/>
    <col min="11016" max="11016" width="18.44140625" customWidth="1"/>
    <col min="11017" max="11017" width="20.6640625" customWidth="1"/>
    <col min="11018" max="11018" width="25.109375" customWidth="1"/>
    <col min="11019" max="11019" width="22.109375" customWidth="1"/>
    <col min="11020" max="11020" width="18.44140625" customWidth="1"/>
    <col min="11021" max="11021" width="21.44140625" customWidth="1"/>
    <col min="11022" max="11022" width="24.109375" customWidth="1"/>
    <col min="11023" max="11023" width="14" bestFit="1" customWidth="1"/>
    <col min="11265" max="11265" width="11.33203125" customWidth="1"/>
    <col min="11266" max="11266" width="20.33203125" customWidth="1"/>
    <col min="11267" max="11267" width="52.88671875" customWidth="1"/>
    <col min="11268" max="11268" width="33.109375" customWidth="1"/>
    <col min="11269" max="11270" width="36.44140625" customWidth="1"/>
    <col min="11271" max="11271" width="15.5546875" customWidth="1"/>
    <col min="11272" max="11272" width="18.44140625" customWidth="1"/>
    <col min="11273" max="11273" width="20.6640625" customWidth="1"/>
    <col min="11274" max="11274" width="25.109375" customWidth="1"/>
    <col min="11275" max="11275" width="22.109375" customWidth="1"/>
    <col min="11276" max="11276" width="18.44140625" customWidth="1"/>
    <col min="11277" max="11277" width="21.44140625" customWidth="1"/>
    <col min="11278" max="11278" width="24.109375" customWidth="1"/>
    <col min="11279" max="11279" width="14" bestFit="1" customWidth="1"/>
    <col min="11521" max="11521" width="11.33203125" customWidth="1"/>
    <col min="11522" max="11522" width="20.33203125" customWidth="1"/>
    <col min="11523" max="11523" width="52.88671875" customWidth="1"/>
    <col min="11524" max="11524" width="33.109375" customWidth="1"/>
    <col min="11525" max="11526" width="36.44140625" customWidth="1"/>
    <col min="11527" max="11527" width="15.5546875" customWidth="1"/>
    <col min="11528" max="11528" width="18.44140625" customWidth="1"/>
    <col min="11529" max="11529" width="20.6640625" customWidth="1"/>
    <col min="11530" max="11530" width="25.109375" customWidth="1"/>
    <col min="11531" max="11531" width="22.109375" customWidth="1"/>
    <col min="11532" max="11532" width="18.44140625" customWidth="1"/>
    <col min="11533" max="11533" width="21.44140625" customWidth="1"/>
    <col min="11534" max="11534" width="24.109375" customWidth="1"/>
    <col min="11535" max="11535" width="14" bestFit="1" customWidth="1"/>
    <col min="11777" max="11777" width="11.33203125" customWidth="1"/>
    <col min="11778" max="11778" width="20.33203125" customWidth="1"/>
    <col min="11779" max="11779" width="52.88671875" customWidth="1"/>
    <col min="11780" max="11780" width="33.109375" customWidth="1"/>
    <col min="11781" max="11782" width="36.44140625" customWidth="1"/>
    <col min="11783" max="11783" width="15.5546875" customWidth="1"/>
    <col min="11784" max="11784" width="18.44140625" customWidth="1"/>
    <col min="11785" max="11785" width="20.6640625" customWidth="1"/>
    <col min="11786" max="11786" width="25.109375" customWidth="1"/>
    <col min="11787" max="11787" width="22.109375" customWidth="1"/>
    <col min="11788" max="11788" width="18.44140625" customWidth="1"/>
    <col min="11789" max="11789" width="21.44140625" customWidth="1"/>
    <col min="11790" max="11790" width="24.109375" customWidth="1"/>
    <col min="11791" max="11791" width="14" bestFit="1" customWidth="1"/>
    <col min="12033" max="12033" width="11.33203125" customWidth="1"/>
    <col min="12034" max="12034" width="20.33203125" customWidth="1"/>
    <col min="12035" max="12035" width="52.88671875" customWidth="1"/>
    <col min="12036" max="12036" width="33.109375" customWidth="1"/>
    <col min="12037" max="12038" width="36.44140625" customWidth="1"/>
    <col min="12039" max="12039" width="15.5546875" customWidth="1"/>
    <col min="12040" max="12040" width="18.44140625" customWidth="1"/>
    <col min="12041" max="12041" width="20.6640625" customWidth="1"/>
    <col min="12042" max="12042" width="25.109375" customWidth="1"/>
    <col min="12043" max="12043" width="22.109375" customWidth="1"/>
    <col min="12044" max="12044" width="18.44140625" customWidth="1"/>
    <col min="12045" max="12045" width="21.44140625" customWidth="1"/>
    <col min="12046" max="12046" width="24.109375" customWidth="1"/>
    <col min="12047" max="12047" width="14" bestFit="1" customWidth="1"/>
    <col min="12289" max="12289" width="11.33203125" customWidth="1"/>
    <col min="12290" max="12290" width="20.33203125" customWidth="1"/>
    <col min="12291" max="12291" width="52.88671875" customWidth="1"/>
    <col min="12292" max="12292" width="33.109375" customWidth="1"/>
    <col min="12293" max="12294" width="36.44140625" customWidth="1"/>
    <col min="12295" max="12295" width="15.5546875" customWidth="1"/>
    <col min="12296" max="12296" width="18.44140625" customWidth="1"/>
    <col min="12297" max="12297" width="20.6640625" customWidth="1"/>
    <col min="12298" max="12298" width="25.109375" customWidth="1"/>
    <col min="12299" max="12299" width="22.109375" customWidth="1"/>
    <col min="12300" max="12300" width="18.44140625" customWidth="1"/>
    <col min="12301" max="12301" width="21.44140625" customWidth="1"/>
    <col min="12302" max="12302" width="24.109375" customWidth="1"/>
    <col min="12303" max="12303" width="14" bestFit="1" customWidth="1"/>
    <col min="12545" max="12545" width="11.33203125" customWidth="1"/>
    <col min="12546" max="12546" width="20.33203125" customWidth="1"/>
    <col min="12547" max="12547" width="52.88671875" customWidth="1"/>
    <col min="12548" max="12548" width="33.109375" customWidth="1"/>
    <col min="12549" max="12550" width="36.44140625" customWidth="1"/>
    <col min="12551" max="12551" width="15.5546875" customWidth="1"/>
    <col min="12552" max="12552" width="18.44140625" customWidth="1"/>
    <col min="12553" max="12553" width="20.6640625" customWidth="1"/>
    <col min="12554" max="12554" width="25.109375" customWidth="1"/>
    <col min="12555" max="12555" width="22.109375" customWidth="1"/>
    <col min="12556" max="12556" width="18.44140625" customWidth="1"/>
    <col min="12557" max="12557" width="21.44140625" customWidth="1"/>
    <col min="12558" max="12558" width="24.109375" customWidth="1"/>
    <col min="12559" max="12559" width="14" bestFit="1" customWidth="1"/>
    <col min="12801" max="12801" width="11.33203125" customWidth="1"/>
    <col min="12802" max="12802" width="20.33203125" customWidth="1"/>
    <col min="12803" max="12803" width="52.88671875" customWidth="1"/>
    <col min="12804" max="12804" width="33.109375" customWidth="1"/>
    <col min="12805" max="12806" width="36.44140625" customWidth="1"/>
    <col min="12807" max="12807" width="15.5546875" customWidth="1"/>
    <col min="12808" max="12808" width="18.44140625" customWidth="1"/>
    <col min="12809" max="12809" width="20.6640625" customWidth="1"/>
    <col min="12810" max="12810" width="25.109375" customWidth="1"/>
    <col min="12811" max="12811" width="22.109375" customWidth="1"/>
    <col min="12812" max="12812" width="18.44140625" customWidth="1"/>
    <col min="12813" max="12813" width="21.44140625" customWidth="1"/>
    <col min="12814" max="12814" width="24.109375" customWidth="1"/>
    <col min="12815" max="12815" width="14" bestFit="1" customWidth="1"/>
    <col min="13057" max="13057" width="11.33203125" customWidth="1"/>
    <col min="13058" max="13058" width="20.33203125" customWidth="1"/>
    <col min="13059" max="13059" width="52.88671875" customWidth="1"/>
    <col min="13060" max="13060" width="33.109375" customWidth="1"/>
    <col min="13061" max="13062" width="36.44140625" customWidth="1"/>
    <col min="13063" max="13063" width="15.5546875" customWidth="1"/>
    <col min="13064" max="13064" width="18.44140625" customWidth="1"/>
    <col min="13065" max="13065" width="20.6640625" customWidth="1"/>
    <col min="13066" max="13066" width="25.109375" customWidth="1"/>
    <col min="13067" max="13067" width="22.109375" customWidth="1"/>
    <col min="13068" max="13068" width="18.44140625" customWidth="1"/>
    <col min="13069" max="13069" width="21.44140625" customWidth="1"/>
    <col min="13070" max="13070" width="24.109375" customWidth="1"/>
    <col min="13071" max="13071" width="14" bestFit="1" customWidth="1"/>
    <col min="13313" max="13313" width="11.33203125" customWidth="1"/>
    <col min="13314" max="13314" width="20.33203125" customWidth="1"/>
    <col min="13315" max="13315" width="52.88671875" customWidth="1"/>
    <col min="13316" max="13316" width="33.109375" customWidth="1"/>
    <col min="13317" max="13318" width="36.44140625" customWidth="1"/>
    <col min="13319" max="13319" width="15.5546875" customWidth="1"/>
    <col min="13320" max="13320" width="18.44140625" customWidth="1"/>
    <col min="13321" max="13321" width="20.6640625" customWidth="1"/>
    <col min="13322" max="13322" width="25.109375" customWidth="1"/>
    <col min="13323" max="13323" width="22.109375" customWidth="1"/>
    <col min="13324" max="13324" width="18.44140625" customWidth="1"/>
    <col min="13325" max="13325" width="21.44140625" customWidth="1"/>
    <col min="13326" max="13326" width="24.109375" customWidth="1"/>
    <col min="13327" max="13327" width="14" bestFit="1" customWidth="1"/>
    <col min="13569" max="13569" width="11.33203125" customWidth="1"/>
    <col min="13570" max="13570" width="20.33203125" customWidth="1"/>
    <col min="13571" max="13571" width="52.88671875" customWidth="1"/>
    <col min="13572" max="13572" width="33.109375" customWidth="1"/>
    <col min="13573" max="13574" width="36.44140625" customWidth="1"/>
    <col min="13575" max="13575" width="15.5546875" customWidth="1"/>
    <col min="13576" max="13576" width="18.44140625" customWidth="1"/>
    <col min="13577" max="13577" width="20.6640625" customWidth="1"/>
    <col min="13578" max="13578" width="25.109375" customWidth="1"/>
    <col min="13579" max="13579" width="22.109375" customWidth="1"/>
    <col min="13580" max="13580" width="18.44140625" customWidth="1"/>
    <col min="13581" max="13581" width="21.44140625" customWidth="1"/>
    <col min="13582" max="13582" width="24.109375" customWidth="1"/>
    <col min="13583" max="13583" width="14" bestFit="1" customWidth="1"/>
    <col min="13825" max="13825" width="11.33203125" customWidth="1"/>
    <col min="13826" max="13826" width="20.33203125" customWidth="1"/>
    <col min="13827" max="13827" width="52.88671875" customWidth="1"/>
    <col min="13828" max="13828" width="33.109375" customWidth="1"/>
    <col min="13829" max="13830" width="36.44140625" customWidth="1"/>
    <col min="13831" max="13831" width="15.5546875" customWidth="1"/>
    <col min="13832" max="13832" width="18.44140625" customWidth="1"/>
    <col min="13833" max="13833" width="20.6640625" customWidth="1"/>
    <col min="13834" max="13834" width="25.109375" customWidth="1"/>
    <col min="13835" max="13835" width="22.109375" customWidth="1"/>
    <col min="13836" max="13836" width="18.44140625" customWidth="1"/>
    <col min="13837" max="13837" width="21.44140625" customWidth="1"/>
    <col min="13838" max="13838" width="24.109375" customWidth="1"/>
    <col min="13839" max="13839" width="14" bestFit="1" customWidth="1"/>
    <col min="14081" max="14081" width="11.33203125" customWidth="1"/>
    <col min="14082" max="14082" width="20.33203125" customWidth="1"/>
    <col min="14083" max="14083" width="52.88671875" customWidth="1"/>
    <col min="14084" max="14084" width="33.109375" customWidth="1"/>
    <col min="14085" max="14086" width="36.44140625" customWidth="1"/>
    <col min="14087" max="14087" width="15.5546875" customWidth="1"/>
    <col min="14088" max="14088" width="18.44140625" customWidth="1"/>
    <col min="14089" max="14089" width="20.6640625" customWidth="1"/>
    <col min="14090" max="14090" width="25.109375" customWidth="1"/>
    <col min="14091" max="14091" width="22.109375" customWidth="1"/>
    <col min="14092" max="14092" width="18.44140625" customWidth="1"/>
    <col min="14093" max="14093" width="21.44140625" customWidth="1"/>
    <col min="14094" max="14094" width="24.109375" customWidth="1"/>
    <col min="14095" max="14095" width="14" bestFit="1" customWidth="1"/>
    <col min="14337" max="14337" width="11.33203125" customWidth="1"/>
    <col min="14338" max="14338" width="20.33203125" customWidth="1"/>
    <col min="14339" max="14339" width="52.88671875" customWidth="1"/>
    <col min="14340" max="14340" width="33.109375" customWidth="1"/>
    <col min="14341" max="14342" width="36.44140625" customWidth="1"/>
    <col min="14343" max="14343" width="15.5546875" customWidth="1"/>
    <col min="14344" max="14344" width="18.44140625" customWidth="1"/>
    <col min="14345" max="14345" width="20.6640625" customWidth="1"/>
    <col min="14346" max="14346" width="25.109375" customWidth="1"/>
    <col min="14347" max="14347" width="22.109375" customWidth="1"/>
    <col min="14348" max="14348" width="18.44140625" customWidth="1"/>
    <col min="14349" max="14349" width="21.44140625" customWidth="1"/>
    <col min="14350" max="14350" width="24.109375" customWidth="1"/>
    <col min="14351" max="14351" width="14" bestFit="1" customWidth="1"/>
    <col min="14593" max="14593" width="11.33203125" customWidth="1"/>
    <col min="14594" max="14594" width="20.33203125" customWidth="1"/>
    <col min="14595" max="14595" width="52.88671875" customWidth="1"/>
    <col min="14596" max="14596" width="33.109375" customWidth="1"/>
    <col min="14597" max="14598" width="36.44140625" customWidth="1"/>
    <col min="14599" max="14599" width="15.5546875" customWidth="1"/>
    <col min="14600" max="14600" width="18.44140625" customWidth="1"/>
    <col min="14601" max="14601" width="20.6640625" customWidth="1"/>
    <col min="14602" max="14602" width="25.109375" customWidth="1"/>
    <col min="14603" max="14603" width="22.109375" customWidth="1"/>
    <col min="14604" max="14604" width="18.44140625" customWidth="1"/>
    <col min="14605" max="14605" width="21.44140625" customWidth="1"/>
    <col min="14606" max="14606" width="24.109375" customWidth="1"/>
    <col min="14607" max="14607" width="14" bestFit="1" customWidth="1"/>
    <col min="14849" max="14849" width="11.33203125" customWidth="1"/>
    <col min="14850" max="14850" width="20.33203125" customWidth="1"/>
    <col min="14851" max="14851" width="52.88671875" customWidth="1"/>
    <col min="14852" max="14852" width="33.109375" customWidth="1"/>
    <col min="14853" max="14854" width="36.44140625" customWidth="1"/>
    <col min="14855" max="14855" width="15.5546875" customWidth="1"/>
    <col min="14856" max="14856" width="18.44140625" customWidth="1"/>
    <col min="14857" max="14857" width="20.6640625" customWidth="1"/>
    <col min="14858" max="14858" width="25.109375" customWidth="1"/>
    <col min="14859" max="14859" width="22.109375" customWidth="1"/>
    <col min="14860" max="14860" width="18.44140625" customWidth="1"/>
    <col min="14861" max="14861" width="21.44140625" customWidth="1"/>
    <col min="14862" max="14862" width="24.109375" customWidth="1"/>
    <col min="14863" max="14863" width="14" bestFit="1" customWidth="1"/>
    <col min="15105" max="15105" width="11.33203125" customWidth="1"/>
    <col min="15106" max="15106" width="20.33203125" customWidth="1"/>
    <col min="15107" max="15107" width="52.88671875" customWidth="1"/>
    <col min="15108" max="15108" width="33.109375" customWidth="1"/>
    <col min="15109" max="15110" width="36.44140625" customWidth="1"/>
    <col min="15111" max="15111" width="15.5546875" customWidth="1"/>
    <col min="15112" max="15112" width="18.44140625" customWidth="1"/>
    <col min="15113" max="15113" width="20.6640625" customWidth="1"/>
    <col min="15114" max="15114" width="25.109375" customWidth="1"/>
    <col min="15115" max="15115" width="22.109375" customWidth="1"/>
    <col min="15116" max="15116" width="18.44140625" customWidth="1"/>
    <col min="15117" max="15117" width="21.44140625" customWidth="1"/>
    <col min="15118" max="15118" width="24.109375" customWidth="1"/>
    <col min="15119" max="15119" width="14" bestFit="1" customWidth="1"/>
    <col min="15361" max="15361" width="11.33203125" customWidth="1"/>
    <col min="15362" max="15362" width="20.33203125" customWidth="1"/>
    <col min="15363" max="15363" width="52.88671875" customWidth="1"/>
    <col min="15364" max="15364" width="33.109375" customWidth="1"/>
    <col min="15365" max="15366" width="36.44140625" customWidth="1"/>
    <col min="15367" max="15367" width="15.5546875" customWidth="1"/>
    <col min="15368" max="15368" width="18.44140625" customWidth="1"/>
    <col min="15369" max="15369" width="20.6640625" customWidth="1"/>
    <col min="15370" max="15370" width="25.109375" customWidth="1"/>
    <col min="15371" max="15371" width="22.109375" customWidth="1"/>
    <col min="15372" max="15372" width="18.44140625" customWidth="1"/>
    <col min="15373" max="15373" width="21.44140625" customWidth="1"/>
    <col min="15374" max="15374" width="24.109375" customWidth="1"/>
    <col min="15375" max="15375" width="14" bestFit="1" customWidth="1"/>
    <col min="15617" max="15617" width="11.33203125" customWidth="1"/>
    <col min="15618" max="15618" width="20.33203125" customWidth="1"/>
    <col min="15619" max="15619" width="52.88671875" customWidth="1"/>
    <col min="15620" max="15620" width="33.109375" customWidth="1"/>
    <col min="15621" max="15622" width="36.44140625" customWidth="1"/>
    <col min="15623" max="15623" width="15.5546875" customWidth="1"/>
    <col min="15624" max="15624" width="18.44140625" customWidth="1"/>
    <col min="15625" max="15625" width="20.6640625" customWidth="1"/>
    <col min="15626" max="15626" width="25.109375" customWidth="1"/>
    <col min="15627" max="15627" width="22.109375" customWidth="1"/>
    <col min="15628" max="15628" width="18.44140625" customWidth="1"/>
    <col min="15629" max="15629" width="21.44140625" customWidth="1"/>
    <col min="15630" max="15630" width="24.109375" customWidth="1"/>
    <col min="15631" max="15631" width="14" bestFit="1" customWidth="1"/>
    <col min="15873" max="15873" width="11.33203125" customWidth="1"/>
    <col min="15874" max="15874" width="20.33203125" customWidth="1"/>
    <col min="15875" max="15875" width="52.88671875" customWidth="1"/>
    <col min="15876" max="15876" width="33.109375" customWidth="1"/>
    <col min="15877" max="15878" width="36.44140625" customWidth="1"/>
    <col min="15879" max="15879" width="15.5546875" customWidth="1"/>
    <col min="15880" max="15880" width="18.44140625" customWidth="1"/>
    <col min="15881" max="15881" width="20.6640625" customWidth="1"/>
    <col min="15882" max="15882" width="25.109375" customWidth="1"/>
    <col min="15883" max="15883" width="22.109375" customWidth="1"/>
    <col min="15884" max="15884" width="18.44140625" customWidth="1"/>
    <col min="15885" max="15885" width="21.44140625" customWidth="1"/>
    <col min="15886" max="15886" width="24.109375" customWidth="1"/>
    <col min="15887" max="15887" width="14" bestFit="1" customWidth="1"/>
    <col min="16129" max="16129" width="11.33203125" customWidth="1"/>
    <col min="16130" max="16130" width="20.33203125" customWidth="1"/>
    <col min="16131" max="16131" width="52.88671875" customWidth="1"/>
    <col min="16132" max="16132" width="33.109375" customWidth="1"/>
    <col min="16133" max="16134" width="36.44140625" customWidth="1"/>
    <col min="16135" max="16135" width="15.5546875" customWidth="1"/>
    <col min="16136" max="16136" width="18.44140625" customWidth="1"/>
    <col min="16137" max="16137" width="20.6640625" customWidth="1"/>
    <col min="16138" max="16138" width="25.109375" customWidth="1"/>
    <col min="16139" max="16139" width="22.109375" customWidth="1"/>
    <col min="16140" max="16140" width="18.44140625" customWidth="1"/>
    <col min="16141" max="16141" width="21.44140625" customWidth="1"/>
    <col min="16142" max="16142" width="24.109375" customWidth="1"/>
    <col min="16143" max="16143" width="14" bestFit="1" customWidth="1"/>
  </cols>
  <sheetData>
    <row r="1" spans="1:15" ht="36.75" customHeight="1" x14ac:dyDescent="0.3">
      <c r="A1" s="128" t="s">
        <v>0</v>
      </c>
      <c r="B1" s="130" t="s">
        <v>1</v>
      </c>
      <c r="C1" s="130" t="s">
        <v>2</v>
      </c>
      <c r="D1" s="130" t="s">
        <v>3</v>
      </c>
      <c r="E1" s="130" t="s">
        <v>4</v>
      </c>
      <c r="F1" s="130" t="s">
        <v>5</v>
      </c>
      <c r="G1" s="130" t="s">
        <v>6</v>
      </c>
      <c r="H1" s="130" t="s">
        <v>7</v>
      </c>
      <c r="I1" s="132" t="s">
        <v>8</v>
      </c>
      <c r="J1" s="133"/>
      <c r="K1" s="133"/>
      <c r="L1" s="134"/>
      <c r="M1" s="135" t="s">
        <v>9</v>
      </c>
    </row>
    <row r="2" spans="1:15" ht="95.25" customHeight="1" thickBot="1" x14ac:dyDescent="0.35">
      <c r="A2" s="129"/>
      <c r="B2" s="131"/>
      <c r="C2" s="131"/>
      <c r="D2" s="131"/>
      <c r="E2" s="131"/>
      <c r="F2" s="131"/>
      <c r="G2" s="131"/>
      <c r="H2" s="131"/>
      <c r="I2" s="39" t="s">
        <v>10</v>
      </c>
      <c r="J2" s="39" t="s">
        <v>12</v>
      </c>
      <c r="K2" s="39" t="s">
        <v>16</v>
      </c>
      <c r="L2" s="39" t="s">
        <v>18</v>
      </c>
      <c r="M2" s="136"/>
    </row>
    <row r="3" spans="1:15" ht="24" customHeight="1" thickBot="1" x14ac:dyDescent="0.35">
      <c r="A3" s="137" t="s">
        <v>252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41"/>
    </row>
    <row r="4" spans="1:15" ht="72" x14ac:dyDescent="0.3">
      <c r="A4" s="78">
        <v>1</v>
      </c>
      <c r="B4" s="43" t="s">
        <v>253</v>
      </c>
      <c r="C4" s="13" t="s">
        <v>254</v>
      </c>
      <c r="D4" s="13" t="s">
        <v>255</v>
      </c>
      <c r="E4" s="5" t="s">
        <v>256</v>
      </c>
      <c r="F4" s="5" t="s">
        <v>257</v>
      </c>
      <c r="G4" s="79">
        <v>82.5</v>
      </c>
      <c r="H4" s="45">
        <v>106</v>
      </c>
      <c r="I4" s="18">
        <v>711301.33</v>
      </c>
      <c r="J4" s="18">
        <v>604606.13</v>
      </c>
      <c r="K4" s="18">
        <v>92469.16</v>
      </c>
      <c r="L4" s="18">
        <v>14226.04</v>
      </c>
      <c r="M4" s="80" t="s">
        <v>26</v>
      </c>
      <c r="N4" s="32"/>
      <c r="O4" s="32"/>
    </row>
    <row r="5" spans="1:15" ht="43.2" x14ac:dyDescent="0.3">
      <c r="A5" s="78">
        <v>2</v>
      </c>
      <c r="B5" s="5" t="s">
        <v>258</v>
      </c>
      <c r="C5" s="13" t="s">
        <v>259</v>
      </c>
      <c r="D5" s="13" t="s">
        <v>260</v>
      </c>
      <c r="E5" s="5" t="s">
        <v>34</v>
      </c>
      <c r="F5" s="5" t="s">
        <v>261</v>
      </c>
      <c r="G5" s="81">
        <v>81.5</v>
      </c>
      <c r="H5" s="45">
        <v>106</v>
      </c>
      <c r="I5" s="18">
        <v>742866.94</v>
      </c>
      <c r="J5" s="18">
        <v>631436.9</v>
      </c>
      <c r="K5" s="18">
        <v>96572.7</v>
      </c>
      <c r="L5" s="18">
        <v>14857.34</v>
      </c>
      <c r="M5" s="80" t="s">
        <v>26</v>
      </c>
      <c r="N5" s="32"/>
      <c r="O5" s="32"/>
    </row>
    <row r="6" spans="1:15" ht="57.6" x14ac:dyDescent="0.3">
      <c r="A6" s="78">
        <v>3</v>
      </c>
      <c r="B6" s="5" t="s">
        <v>262</v>
      </c>
      <c r="C6" s="13" t="s">
        <v>263</v>
      </c>
      <c r="D6" s="13" t="s">
        <v>264</v>
      </c>
      <c r="E6" s="5" t="s">
        <v>265</v>
      </c>
      <c r="F6" s="5" t="s">
        <v>34</v>
      </c>
      <c r="G6" s="81">
        <v>79.5</v>
      </c>
      <c r="H6" s="45">
        <v>102</v>
      </c>
      <c r="I6" s="18">
        <v>340542.98</v>
      </c>
      <c r="J6" s="18">
        <v>289461.53000000003</v>
      </c>
      <c r="K6" s="18">
        <v>44270.59</v>
      </c>
      <c r="L6" s="18">
        <v>6810.87</v>
      </c>
      <c r="M6" s="80" t="s">
        <v>26</v>
      </c>
      <c r="N6" s="32"/>
      <c r="O6" s="32"/>
    </row>
    <row r="7" spans="1:15" ht="28.8" x14ac:dyDescent="0.3">
      <c r="A7" s="78">
        <v>4</v>
      </c>
      <c r="B7" s="5" t="s">
        <v>266</v>
      </c>
      <c r="C7" s="13" t="s">
        <v>267</v>
      </c>
      <c r="D7" s="13" t="s">
        <v>268</v>
      </c>
      <c r="E7" s="5" t="s">
        <v>269</v>
      </c>
      <c r="F7" s="5" t="s">
        <v>34</v>
      </c>
      <c r="G7" s="81">
        <v>78</v>
      </c>
      <c r="H7" s="45">
        <v>108</v>
      </c>
      <c r="I7" s="18">
        <v>498818.29</v>
      </c>
      <c r="J7" s="18">
        <v>423995.55</v>
      </c>
      <c r="K7" s="18">
        <v>64846.38</v>
      </c>
      <c r="L7" s="18">
        <v>9976.3700000000008</v>
      </c>
      <c r="M7" s="80" t="s">
        <v>26</v>
      </c>
      <c r="N7" s="32"/>
      <c r="O7" s="32"/>
    </row>
    <row r="8" spans="1:15" ht="28.8" x14ac:dyDescent="0.3">
      <c r="A8" s="78">
        <v>5</v>
      </c>
      <c r="B8" s="5" t="s">
        <v>270</v>
      </c>
      <c r="C8" s="13" t="s">
        <v>271</v>
      </c>
      <c r="D8" s="13" t="s">
        <v>272</v>
      </c>
      <c r="E8" s="5" t="s">
        <v>273</v>
      </c>
      <c r="F8" s="5" t="s">
        <v>34</v>
      </c>
      <c r="G8" s="81">
        <v>78</v>
      </c>
      <c r="H8" s="45">
        <v>102</v>
      </c>
      <c r="I8" s="18">
        <v>354959.43</v>
      </c>
      <c r="J8" s="18">
        <v>301715.52</v>
      </c>
      <c r="K8" s="18">
        <v>46144.73</v>
      </c>
      <c r="L8" s="18">
        <v>7099.19</v>
      </c>
      <c r="M8" s="80" t="s">
        <v>26</v>
      </c>
      <c r="N8" s="32"/>
      <c r="O8" s="32"/>
    </row>
    <row r="9" spans="1:15" ht="43.2" x14ac:dyDescent="0.3">
      <c r="A9" s="78">
        <v>6</v>
      </c>
      <c r="B9" s="5" t="s">
        <v>274</v>
      </c>
      <c r="C9" s="13" t="s">
        <v>275</v>
      </c>
      <c r="D9" s="13" t="s">
        <v>276</v>
      </c>
      <c r="E9" s="5" t="s">
        <v>277</v>
      </c>
      <c r="F9" s="5" t="s">
        <v>278</v>
      </c>
      <c r="G9" s="81">
        <v>75.5</v>
      </c>
      <c r="H9" s="45">
        <v>108</v>
      </c>
      <c r="I9" s="18">
        <v>429383.03</v>
      </c>
      <c r="J9" s="18">
        <v>364975.58</v>
      </c>
      <c r="K9" s="18">
        <v>55819.79</v>
      </c>
      <c r="L9" s="18">
        <v>8587.66</v>
      </c>
      <c r="M9" s="80" t="s">
        <v>26</v>
      </c>
      <c r="N9" s="32"/>
      <c r="O9" s="32"/>
    </row>
    <row r="10" spans="1:15" ht="43.2" x14ac:dyDescent="0.3">
      <c r="A10" s="78">
        <v>7</v>
      </c>
      <c r="B10" s="5" t="s">
        <v>279</v>
      </c>
      <c r="C10" s="13" t="s">
        <v>280</v>
      </c>
      <c r="D10" s="13" t="s">
        <v>281</v>
      </c>
      <c r="E10" s="5" t="s">
        <v>34</v>
      </c>
      <c r="F10" s="5" t="s">
        <v>282</v>
      </c>
      <c r="G10" s="81">
        <v>74</v>
      </c>
      <c r="H10" s="45">
        <v>102</v>
      </c>
      <c r="I10" s="18">
        <v>634937.12</v>
      </c>
      <c r="J10" s="18">
        <v>539696.56000000006</v>
      </c>
      <c r="K10" s="18">
        <v>82541.820000000007</v>
      </c>
      <c r="L10" s="18">
        <v>12698.74</v>
      </c>
      <c r="M10" s="80" t="s">
        <v>26</v>
      </c>
      <c r="N10" s="32"/>
      <c r="O10" s="32"/>
    </row>
    <row r="11" spans="1:15" ht="28.8" x14ac:dyDescent="0.3">
      <c r="A11" s="78">
        <v>8</v>
      </c>
      <c r="B11" s="5" t="s">
        <v>283</v>
      </c>
      <c r="C11" s="13" t="s">
        <v>284</v>
      </c>
      <c r="D11" s="13" t="s">
        <v>285</v>
      </c>
      <c r="E11" s="5" t="s">
        <v>269</v>
      </c>
      <c r="F11" s="5" t="s">
        <v>34</v>
      </c>
      <c r="G11" s="81">
        <v>73.5</v>
      </c>
      <c r="H11" s="45">
        <v>102</v>
      </c>
      <c r="I11" s="18">
        <v>312937.17</v>
      </c>
      <c r="J11" s="18">
        <v>265996.59000000003</v>
      </c>
      <c r="K11" s="18">
        <v>40681.83</v>
      </c>
      <c r="L11" s="18">
        <v>6258.74</v>
      </c>
      <c r="M11" s="80" t="s">
        <v>26</v>
      </c>
      <c r="N11" s="32"/>
      <c r="O11" s="32"/>
    </row>
    <row r="12" spans="1:15" ht="57.6" x14ac:dyDescent="0.3">
      <c r="A12" s="78">
        <v>9</v>
      </c>
      <c r="B12" s="5" t="s">
        <v>286</v>
      </c>
      <c r="C12" s="13" t="s">
        <v>287</v>
      </c>
      <c r="D12" s="13" t="s">
        <v>288</v>
      </c>
      <c r="E12" s="5" t="s">
        <v>289</v>
      </c>
      <c r="F12" s="5" t="s">
        <v>290</v>
      </c>
      <c r="G12" s="81">
        <v>73</v>
      </c>
      <c r="H12" s="45">
        <v>106</v>
      </c>
      <c r="I12" s="18">
        <v>656426.06000000006</v>
      </c>
      <c r="J12" s="18">
        <v>557962.15</v>
      </c>
      <c r="K12" s="18">
        <v>85335.39</v>
      </c>
      <c r="L12" s="18">
        <v>13128.52</v>
      </c>
      <c r="M12" s="80" t="s">
        <v>26</v>
      </c>
      <c r="N12" s="32"/>
      <c r="O12" s="32"/>
    </row>
    <row r="13" spans="1:15" ht="28.8" x14ac:dyDescent="0.3">
      <c r="A13" s="78">
        <v>10</v>
      </c>
      <c r="B13" s="5" t="s">
        <v>291</v>
      </c>
      <c r="C13" s="13" t="s">
        <v>292</v>
      </c>
      <c r="D13" s="13" t="s">
        <v>293</v>
      </c>
      <c r="E13" s="5" t="s">
        <v>294</v>
      </c>
      <c r="F13" s="5" t="s">
        <v>295</v>
      </c>
      <c r="G13" s="81">
        <v>72</v>
      </c>
      <c r="H13" s="45">
        <v>102</v>
      </c>
      <c r="I13" s="18">
        <v>165143.6</v>
      </c>
      <c r="J13" s="18">
        <v>140372.06</v>
      </c>
      <c r="K13" s="18">
        <v>21468.67</v>
      </c>
      <c r="L13" s="18">
        <v>3302.87</v>
      </c>
      <c r="M13" s="80" t="s">
        <v>26</v>
      </c>
      <c r="N13" s="32"/>
      <c r="O13" s="32"/>
    </row>
    <row r="14" spans="1:15" ht="72" x14ac:dyDescent="0.3">
      <c r="A14" s="78">
        <v>11</v>
      </c>
      <c r="B14" s="5" t="s">
        <v>296</v>
      </c>
      <c r="C14" s="13" t="s">
        <v>297</v>
      </c>
      <c r="D14" s="13" t="s">
        <v>298</v>
      </c>
      <c r="E14" s="5" t="s">
        <v>299</v>
      </c>
      <c r="F14" s="5" t="s">
        <v>300</v>
      </c>
      <c r="G14" s="81">
        <v>71</v>
      </c>
      <c r="H14" s="45">
        <v>102</v>
      </c>
      <c r="I14" s="18">
        <v>594246.26</v>
      </c>
      <c r="J14" s="18">
        <v>505109.33</v>
      </c>
      <c r="K14" s="18">
        <v>77252.02</v>
      </c>
      <c r="L14" s="18">
        <v>11884.92</v>
      </c>
      <c r="M14" s="80" t="s">
        <v>26</v>
      </c>
      <c r="N14" s="32"/>
      <c r="O14" s="32"/>
    </row>
    <row r="15" spans="1:15" ht="72" x14ac:dyDescent="0.3">
      <c r="A15" s="78">
        <v>12</v>
      </c>
      <c r="B15" s="5" t="s">
        <v>301</v>
      </c>
      <c r="C15" s="13" t="s">
        <v>302</v>
      </c>
      <c r="D15" s="13" t="s">
        <v>303</v>
      </c>
      <c r="E15" s="5" t="s">
        <v>304</v>
      </c>
      <c r="F15" s="5" t="s">
        <v>305</v>
      </c>
      <c r="G15" s="81">
        <v>71</v>
      </c>
      <c r="H15" s="45">
        <v>102</v>
      </c>
      <c r="I15" s="18">
        <v>477030.23</v>
      </c>
      <c r="J15" s="18">
        <v>405475.7</v>
      </c>
      <c r="K15" s="18">
        <v>62013.919999999998</v>
      </c>
      <c r="L15" s="18">
        <v>9540.61</v>
      </c>
      <c r="M15" s="80" t="s">
        <v>26</v>
      </c>
      <c r="N15" s="32"/>
      <c r="O15" s="32"/>
    </row>
    <row r="16" spans="1:15" ht="43.2" x14ac:dyDescent="0.3">
      <c r="A16" s="78">
        <v>13</v>
      </c>
      <c r="B16" s="5" t="s">
        <v>306</v>
      </c>
      <c r="C16" s="13" t="s">
        <v>307</v>
      </c>
      <c r="D16" s="13" t="s">
        <v>308</v>
      </c>
      <c r="E16" s="5" t="s">
        <v>34</v>
      </c>
      <c r="F16" s="5" t="s">
        <v>309</v>
      </c>
      <c r="G16" s="81">
        <v>70.5</v>
      </c>
      <c r="H16" s="45">
        <v>108</v>
      </c>
      <c r="I16" s="18">
        <v>524957.17000000004</v>
      </c>
      <c r="J16" s="18">
        <v>446213.59</v>
      </c>
      <c r="K16" s="18">
        <v>68244.429999999993</v>
      </c>
      <c r="L16" s="18">
        <v>10499.14</v>
      </c>
      <c r="M16" s="80" t="s">
        <v>26</v>
      </c>
      <c r="N16" s="32"/>
      <c r="O16" s="32"/>
    </row>
    <row r="17" spans="1:15" ht="43.2" x14ac:dyDescent="0.3">
      <c r="A17" s="78">
        <v>14</v>
      </c>
      <c r="B17" s="5" t="s">
        <v>310</v>
      </c>
      <c r="C17" s="13" t="s">
        <v>311</v>
      </c>
      <c r="D17" s="13" t="s">
        <v>312</v>
      </c>
      <c r="E17" s="5" t="s">
        <v>313</v>
      </c>
      <c r="F17" s="5" t="s">
        <v>314</v>
      </c>
      <c r="G17" s="81">
        <v>70.5</v>
      </c>
      <c r="H17" s="45">
        <v>106</v>
      </c>
      <c r="I17" s="18">
        <v>593492.79</v>
      </c>
      <c r="J17" s="18">
        <v>504468.87</v>
      </c>
      <c r="K17" s="18">
        <v>77154.06</v>
      </c>
      <c r="L17" s="18">
        <v>11869.86</v>
      </c>
      <c r="M17" s="80" t="s">
        <v>26</v>
      </c>
      <c r="N17" s="32"/>
      <c r="O17" s="32"/>
    </row>
    <row r="18" spans="1:15" ht="28.8" x14ac:dyDescent="0.3">
      <c r="A18" s="78">
        <v>15</v>
      </c>
      <c r="B18" s="5" t="s">
        <v>315</v>
      </c>
      <c r="C18" s="13" t="s">
        <v>316</v>
      </c>
      <c r="D18" s="13" t="s">
        <v>317</v>
      </c>
      <c r="E18" s="5" t="s">
        <v>34</v>
      </c>
      <c r="F18" s="5" t="s">
        <v>318</v>
      </c>
      <c r="G18" s="81">
        <v>70</v>
      </c>
      <c r="H18" s="45">
        <v>102</v>
      </c>
      <c r="I18" s="18">
        <v>453967.48</v>
      </c>
      <c r="J18" s="18">
        <v>385872.36</v>
      </c>
      <c r="K18" s="18">
        <v>59015.770000000004</v>
      </c>
      <c r="L18" s="18">
        <v>9079.35</v>
      </c>
      <c r="M18" s="80" t="s">
        <v>26</v>
      </c>
      <c r="N18" s="32"/>
      <c r="O18" s="32"/>
    </row>
    <row r="19" spans="1:15" ht="43.2" x14ac:dyDescent="0.3">
      <c r="A19" s="78">
        <v>16</v>
      </c>
      <c r="B19" s="5" t="s">
        <v>319</v>
      </c>
      <c r="C19" s="13" t="s">
        <v>320</v>
      </c>
      <c r="D19" s="13" t="s">
        <v>321</v>
      </c>
      <c r="E19" s="5" t="s">
        <v>322</v>
      </c>
      <c r="F19" s="5" t="s">
        <v>34</v>
      </c>
      <c r="G19" s="81">
        <v>68</v>
      </c>
      <c r="H19" s="45">
        <v>102</v>
      </c>
      <c r="I19" s="18">
        <v>694857.64</v>
      </c>
      <c r="J19" s="18">
        <v>590629</v>
      </c>
      <c r="K19" s="18">
        <v>90331.489999999991</v>
      </c>
      <c r="L19" s="18">
        <v>13897.15</v>
      </c>
      <c r="M19" s="80" t="s">
        <v>26</v>
      </c>
      <c r="N19" s="32"/>
      <c r="O19" s="32"/>
    </row>
    <row r="20" spans="1:15" ht="28.8" x14ac:dyDescent="0.3">
      <c r="A20" s="78">
        <v>17</v>
      </c>
      <c r="B20" s="5" t="s">
        <v>323</v>
      </c>
      <c r="C20" s="13" t="s">
        <v>324</v>
      </c>
      <c r="D20" s="13" t="s">
        <v>325</v>
      </c>
      <c r="E20" s="5" t="s">
        <v>34</v>
      </c>
      <c r="F20" s="5" t="s">
        <v>326</v>
      </c>
      <c r="G20" s="81">
        <v>66.5</v>
      </c>
      <c r="H20" s="45">
        <v>102</v>
      </c>
      <c r="I20" s="18">
        <v>430114.34</v>
      </c>
      <c r="J20" s="18">
        <v>365597.19</v>
      </c>
      <c r="K20" s="18">
        <v>55914.869999999995</v>
      </c>
      <c r="L20" s="18">
        <v>8602.2900000000009</v>
      </c>
      <c r="M20" s="80" t="s">
        <v>26</v>
      </c>
      <c r="N20" s="32"/>
      <c r="O20" s="32"/>
    </row>
    <row r="21" spans="1:15" ht="57.6" x14ac:dyDescent="0.3">
      <c r="A21" s="78">
        <v>18</v>
      </c>
      <c r="B21" s="5" t="s">
        <v>327</v>
      </c>
      <c r="C21" s="13" t="s">
        <v>328</v>
      </c>
      <c r="D21" s="13" t="s">
        <v>329</v>
      </c>
      <c r="E21" s="5" t="s">
        <v>34</v>
      </c>
      <c r="F21" s="5" t="s">
        <v>330</v>
      </c>
      <c r="G21" s="81">
        <v>66</v>
      </c>
      <c r="H21" s="45">
        <v>102</v>
      </c>
      <c r="I21" s="18">
        <v>365754.59</v>
      </c>
      <c r="J21" s="18">
        <v>310891.40999999997</v>
      </c>
      <c r="K21" s="18">
        <v>47548.1</v>
      </c>
      <c r="L21" s="18">
        <v>7315.08</v>
      </c>
      <c r="M21" s="80" t="s">
        <v>26</v>
      </c>
      <c r="N21" s="32"/>
      <c r="O21" s="32"/>
    </row>
    <row r="22" spans="1:15" ht="43.2" x14ac:dyDescent="0.3">
      <c r="A22" s="78">
        <v>19</v>
      </c>
      <c r="B22" s="5" t="s">
        <v>331</v>
      </c>
      <c r="C22" s="13" t="s">
        <v>332</v>
      </c>
      <c r="D22" s="5" t="s">
        <v>333</v>
      </c>
      <c r="E22" s="5" t="s">
        <v>334</v>
      </c>
      <c r="F22" s="5" t="s">
        <v>335</v>
      </c>
      <c r="G22" s="81">
        <v>65.5</v>
      </c>
      <c r="H22" s="45">
        <v>102</v>
      </c>
      <c r="I22" s="18">
        <v>400230.95</v>
      </c>
      <c r="J22" s="18">
        <v>340196.31</v>
      </c>
      <c r="K22" s="18">
        <v>52030.02</v>
      </c>
      <c r="L22" s="18">
        <v>8004.62</v>
      </c>
      <c r="M22" s="80" t="s">
        <v>26</v>
      </c>
      <c r="N22" s="32"/>
      <c r="O22" s="32"/>
    </row>
    <row r="23" spans="1:15" ht="72" x14ac:dyDescent="0.3">
      <c r="A23" s="78">
        <v>20</v>
      </c>
      <c r="B23" s="5" t="s">
        <v>336</v>
      </c>
      <c r="C23" s="13" t="s">
        <v>337</v>
      </c>
      <c r="D23" s="13" t="s">
        <v>338</v>
      </c>
      <c r="E23" s="5" t="s">
        <v>339</v>
      </c>
      <c r="F23" s="5" t="s">
        <v>340</v>
      </c>
      <c r="G23" s="81">
        <v>65.5</v>
      </c>
      <c r="H23" s="45">
        <v>108</v>
      </c>
      <c r="I23" s="18">
        <v>663918.07999999996</v>
      </c>
      <c r="J23" s="18">
        <v>564330.37</v>
      </c>
      <c r="K23" s="18">
        <v>86309.34</v>
      </c>
      <c r="L23" s="18">
        <v>13278.36</v>
      </c>
      <c r="M23" s="80" t="s">
        <v>26</v>
      </c>
      <c r="N23" s="32"/>
      <c r="O23" s="32"/>
    </row>
    <row r="24" spans="1:15" ht="43.2" x14ac:dyDescent="0.3">
      <c r="A24" s="78">
        <v>21</v>
      </c>
      <c r="B24" s="5" t="s">
        <v>341</v>
      </c>
      <c r="C24" s="13" t="s">
        <v>342</v>
      </c>
      <c r="D24" s="13" t="s">
        <v>343</v>
      </c>
      <c r="E24" s="5" t="s">
        <v>34</v>
      </c>
      <c r="F24" s="5" t="s">
        <v>344</v>
      </c>
      <c r="G24" s="81">
        <v>64.5</v>
      </c>
      <c r="H24" s="45">
        <v>102</v>
      </c>
      <c r="I24" s="18">
        <v>656665.01</v>
      </c>
      <c r="J24" s="18">
        <v>558165.26</v>
      </c>
      <c r="K24" s="18">
        <v>85366.45</v>
      </c>
      <c r="L24" s="18">
        <v>13133.3</v>
      </c>
      <c r="M24" s="80" t="s">
        <v>26</v>
      </c>
      <c r="N24" s="82"/>
      <c r="O24" s="82"/>
    </row>
    <row r="25" spans="1:15" ht="43.2" x14ac:dyDescent="0.3">
      <c r="A25" s="78">
        <v>22</v>
      </c>
      <c r="B25" s="5" t="s">
        <v>345</v>
      </c>
      <c r="C25" s="13" t="s">
        <v>346</v>
      </c>
      <c r="D25" s="13" t="s">
        <v>347</v>
      </c>
      <c r="E25" s="5" t="s">
        <v>348</v>
      </c>
      <c r="F25" s="5" t="s">
        <v>349</v>
      </c>
      <c r="G25" s="81">
        <v>64.5</v>
      </c>
      <c r="H25" s="45">
        <v>102</v>
      </c>
      <c r="I25" s="18">
        <v>399360.85</v>
      </c>
      <c r="J25" s="18">
        <v>339456.72</v>
      </c>
      <c r="K25" s="18">
        <v>51916.91</v>
      </c>
      <c r="L25" s="18">
        <v>7987.22</v>
      </c>
      <c r="M25" s="80" t="s">
        <v>26</v>
      </c>
      <c r="N25" s="32"/>
      <c r="O25" s="32"/>
    </row>
    <row r="26" spans="1:15" ht="43.2" x14ac:dyDescent="0.3">
      <c r="A26" s="78">
        <v>23</v>
      </c>
      <c r="B26" s="5" t="s">
        <v>350</v>
      </c>
      <c r="C26" s="13" t="s">
        <v>351</v>
      </c>
      <c r="D26" s="13" t="s">
        <v>352</v>
      </c>
      <c r="E26" s="5" t="s">
        <v>353</v>
      </c>
      <c r="F26" s="5" t="s">
        <v>34</v>
      </c>
      <c r="G26" s="81">
        <v>64.5</v>
      </c>
      <c r="H26" s="45">
        <v>108</v>
      </c>
      <c r="I26" s="18">
        <v>451798.14</v>
      </c>
      <c r="J26" s="18">
        <v>384028.42</v>
      </c>
      <c r="K26" s="18">
        <v>58733.759999999995</v>
      </c>
      <c r="L26" s="18">
        <v>9035.9599999999991</v>
      </c>
      <c r="M26" s="80" t="s">
        <v>26</v>
      </c>
      <c r="N26" s="32"/>
      <c r="O26" s="32"/>
    </row>
    <row r="27" spans="1:15" ht="43.2" x14ac:dyDescent="0.3">
      <c r="A27" s="78">
        <v>24</v>
      </c>
      <c r="B27" s="5" t="s">
        <v>354</v>
      </c>
      <c r="C27" s="13" t="s">
        <v>355</v>
      </c>
      <c r="D27" s="13" t="s">
        <v>356</v>
      </c>
      <c r="E27" s="5" t="s">
        <v>357</v>
      </c>
      <c r="F27" s="5" t="s">
        <v>45</v>
      </c>
      <c r="G27" s="81">
        <v>63</v>
      </c>
      <c r="H27" s="45">
        <v>102</v>
      </c>
      <c r="I27" s="18">
        <v>446981.32</v>
      </c>
      <c r="J27" s="18">
        <v>379934.13</v>
      </c>
      <c r="K27" s="18">
        <v>58107.57</v>
      </c>
      <c r="L27" s="18">
        <v>8939.64</v>
      </c>
      <c r="M27" s="80" t="s">
        <v>26</v>
      </c>
      <c r="N27" s="32"/>
      <c r="O27" s="32"/>
    </row>
    <row r="28" spans="1:15" ht="57.6" x14ac:dyDescent="0.3">
      <c r="A28" s="78">
        <v>25</v>
      </c>
      <c r="B28" s="5" t="s">
        <v>358</v>
      </c>
      <c r="C28" s="13" t="s">
        <v>359</v>
      </c>
      <c r="D28" s="13" t="s">
        <v>360</v>
      </c>
      <c r="E28" s="5" t="s">
        <v>361</v>
      </c>
      <c r="F28" s="5" t="s">
        <v>34</v>
      </c>
      <c r="G28" s="81">
        <v>61</v>
      </c>
      <c r="H28" s="45">
        <v>102</v>
      </c>
      <c r="I28" s="18">
        <v>1219573.08</v>
      </c>
      <c r="J28" s="18">
        <v>1036637.12</v>
      </c>
      <c r="K28" s="18">
        <v>158544.5</v>
      </c>
      <c r="L28" s="18">
        <v>24391.46</v>
      </c>
      <c r="M28" s="80" t="s">
        <v>26</v>
      </c>
      <c r="N28" s="32"/>
      <c r="O28" s="32"/>
    </row>
    <row r="29" spans="1:15" ht="28.8" x14ac:dyDescent="0.3">
      <c r="A29" s="78">
        <v>26</v>
      </c>
      <c r="B29" s="5" t="s">
        <v>362</v>
      </c>
      <c r="C29" s="13" t="s">
        <v>363</v>
      </c>
      <c r="D29" s="13" t="s">
        <v>364</v>
      </c>
      <c r="E29" s="5" t="s">
        <v>365</v>
      </c>
      <c r="F29" s="5" t="s">
        <v>34</v>
      </c>
      <c r="G29" s="81">
        <v>61</v>
      </c>
      <c r="H29" s="45">
        <v>106</v>
      </c>
      <c r="I29" s="18">
        <v>129793.23</v>
      </c>
      <c r="J29" s="18">
        <v>110324.25</v>
      </c>
      <c r="K29" s="18">
        <v>16873.12</v>
      </c>
      <c r="L29" s="18">
        <v>2595.86</v>
      </c>
      <c r="M29" s="80" t="s">
        <v>26</v>
      </c>
      <c r="N29" s="32"/>
      <c r="O29" s="32"/>
    </row>
    <row r="30" spans="1:15" ht="115.2" x14ac:dyDescent="0.3">
      <c r="A30" s="78">
        <v>27</v>
      </c>
      <c r="B30" s="5" t="s">
        <v>366</v>
      </c>
      <c r="C30" s="13" t="s">
        <v>367</v>
      </c>
      <c r="D30" s="13" t="s">
        <v>368</v>
      </c>
      <c r="E30" s="5" t="s">
        <v>369</v>
      </c>
      <c r="F30" s="5" t="s">
        <v>370</v>
      </c>
      <c r="G30" s="81">
        <v>60.5</v>
      </c>
      <c r="H30" s="45">
        <v>108</v>
      </c>
      <c r="I30" s="18">
        <v>474549.1</v>
      </c>
      <c r="J30" s="18">
        <v>403366.73</v>
      </c>
      <c r="K30" s="18">
        <v>61691.39</v>
      </c>
      <c r="L30" s="18">
        <v>9490.98</v>
      </c>
      <c r="M30" s="80" t="s">
        <v>26</v>
      </c>
      <c r="N30" s="32"/>
      <c r="O30" s="32"/>
    </row>
    <row r="31" spans="1:15" ht="43.2" x14ac:dyDescent="0.3">
      <c r="A31" s="78">
        <v>28</v>
      </c>
      <c r="B31" s="5" t="s">
        <v>371</v>
      </c>
      <c r="C31" s="13" t="s">
        <v>372</v>
      </c>
      <c r="D31" s="13" t="s">
        <v>99</v>
      </c>
      <c r="E31" s="5" t="s">
        <v>373</v>
      </c>
      <c r="F31" s="5" t="s">
        <v>374</v>
      </c>
      <c r="G31" s="81">
        <v>60.5</v>
      </c>
      <c r="H31" s="45">
        <v>102</v>
      </c>
      <c r="I31" s="18">
        <v>577790.85</v>
      </c>
      <c r="J31" s="18">
        <v>491122.23</v>
      </c>
      <c r="K31" s="18">
        <v>75112.820000000007</v>
      </c>
      <c r="L31" s="18">
        <v>11555.82</v>
      </c>
      <c r="M31" s="80" t="s">
        <v>26</v>
      </c>
      <c r="N31" s="32"/>
      <c r="O31" s="32"/>
    </row>
    <row r="32" spans="1:15" ht="28.8" x14ac:dyDescent="0.3">
      <c r="A32" s="78">
        <v>29</v>
      </c>
      <c r="B32" s="5" t="s">
        <v>375</v>
      </c>
      <c r="C32" s="13" t="s">
        <v>376</v>
      </c>
      <c r="D32" s="13" t="s">
        <v>377</v>
      </c>
      <c r="E32" s="5" t="s">
        <v>378</v>
      </c>
      <c r="F32" s="5" t="s">
        <v>34</v>
      </c>
      <c r="G32" s="81">
        <v>60.5</v>
      </c>
      <c r="H32" s="45">
        <v>102</v>
      </c>
      <c r="I32" s="18">
        <v>231130.48</v>
      </c>
      <c r="J32" s="18">
        <v>196460.91</v>
      </c>
      <c r="K32" s="18">
        <v>30046.959999999999</v>
      </c>
      <c r="L32" s="18">
        <v>4622.6099999999997</v>
      </c>
      <c r="M32" s="80" t="s">
        <v>26</v>
      </c>
      <c r="N32" s="32"/>
      <c r="O32" s="32"/>
    </row>
    <row r="33" spans="1:15" ht="72" x14ac:dyDescent="0.3">
      <c r="A33" s="78">
        <v>30</v>
      </c>
      <c r="B33" s="5" t="s">
        <v>379</v>
      </c>
      <c r="C33" s="13" t="s">
        <v>380</v>
      </c>
      <c r="D33" s="13" t="s">
        <v>381</v>
      </c>
      <c r="E33" s="5" t="s">
        <v>382</v>
      </c>
      <c r="F33" s="5" t="s">
        <v>383</v>
      </c>
      <c r="G33" s="81">
        <v>60.5</v>
      </c>
      <c r="H33" s="45">
        <v>108</v>
      </c>
      <c r="I33" s="18">
        <v>288951.06</v>
      </c>
      <c r="J33" s="18">
        <v>245608.4</v>
      </c>
      <c r="K33" s="18">
        <v>37563.629999999997</v>
      </c>
      <c r="L33" s="18">
        <v>5779.03</v>
      </c>
      <c r="M33" s="80" t="s">
        <v>26</v>
      </c>
      <c r="N33" s="32"/>
      <c r="O33" s="32"/>
    </row>
    <row r="34" spans="1:15" ht="43.2" x14ac:dyDescent="0.3">
      <c r="A34" s="78">
        <v>31</v>
      </c>
      <c r="B34" s="5" t="s">
        <v>384</v>
      </c>
      <c r="C34" s="13" t="s">
        <v>385</v>
      </c>
      <c r="D34" s="13" t="s">
        <v>386</v>
      </c>
      <c r="E34" s="5" t="s">
        <v>34</v>
      </c>
      <c r="F34" s="5" t="s">
        <v>387</v>
      </c>
      <c r="G34" s="81">
        <v>60.5</v>
      </c>
      <c r="H34" s="45">
        <v>102</v>
      </c>
      <c r="I34" s="18">
        <v>648094.73</v>
      </c>
      <c r="J34" s="18">
        <v>550880.52</v>
      </c>
      <c r="K34" s="18">
        <v>84252.31</v>
      </c>
      <c r="L34" s="18">
        <v>12961.9</v>
      </c>
      <c r="M34" s="80" t="s">
        <v>26</v>
      </c>
      <c r="N34" s="32"/>
      <c r="O34" s="32"/>
    </row>
    <row r="35" spans="1:15" ht="28.8" x14ac:dyDescent="0.3">
      <c r="A35" s="78">
        <v>32</v>
      </c>
      <c r="B35" s="5" t="s">
        <v>388</v>
      </c>
      <c r="C35" s="13" t="s">
        <v>389</v>
      </c>
      <c r="D35" s="13" t="s">
        <v>390</v>
      </c>
      <c r="E35" s="5" t="s">
        <v>99</v>
      </c>
      <c r="F35" s="5" t="s">
        <v>391</v>
      </c>
      <c r="G35" s="81">
        <v>60.5</v>
      </c>
      <c r="H35" s="45">
        <v>102</v>
      </c>
      <c r="I35" s="18">
        <v>495907.75</v>
      </c>
      <c r="J35" s="18">
        <v>421521.59</v>
      </c>
      <c r="K35" s="18">
        <v>64468.01</v>
      </c>
      <c r="L35" s="18">
        <v>9918.15</v>
      </c>
      <c r="M35" s="80" t="s">
        <v>26</v>
      </c>
      <c r="N35" s="32"/>
      <c r="O35" s="32"/>
    </row>
    <row r="36" spans="1:15" ht="28.8" x14ac:dyDescent="0.3">
      <c r="A36" s="78" t="s">
        <v>505</v>
      </c>
      <c r="B36" s="5" t="s">
        <v>392</v>
      </c>
      <c r="C36" s="13" t="s">
        <v>393</v>
      </c>
      <c r="D36" s="13" t="s">
        <v>394</v>
      </c>
      <c r="E36" s="5" t="s">
        <v>34</v>
      </c>
      <c r="F36" s="5" t="s">
        <v>395</v>
      </c>
      <c r="G36" s="81">
        <v>60</v>
      </c>
      <c r="H36" s="45">
        <v>102</v>
      </c>
      <c r="I36" s="18">
        <v>639225.41</v>
      </c>
      <c r="J36" s="18">
        <v>543341.6</v>
      </c>
      <c r="K36" s="18">
        <v>83099.3</v>
      </c>
      <c r="L36" s="18">
        <v>12784.51</v>
      </c>
      <c r="M36" s="80" t="s">
        <v>26</v>
      </c>
      <c r="N36" s="32"/>
      <c r="O36" s="32"/>
    </row>
    <row r="37" spans="1:15" s="166" customFormat="1" ht="28.8" customHeight="1" thickBot="1" x14ac:dyDescent="0.35">
      <c r="A37" s="160" t="s">
        <v>506</v>
      </c>
      <c r="B37" s="161" t="s">
        <v>396</v>
      </c>
      <c r="C37" s="162" t="s">
        <v>397</v>
      </c>
      <c r="D37" s="162" t="s">
        <v>398</v>
      </c>
      <c r="E37" s="161" t="s">
        <v>399</v>
      </c>
      <c r="F37" s="161" t="s">
        <v>318</v>
      </c>
      <c r="G37" s="81">
        <v>60</v>
      </c>
      <c r="H37" s="163">
        <v>106</v>
      </c>
      <c r="I37" s="18">
        <v>704326.47</v>
      </c>
      <c r="J37" s="18">
        <v>598677.5</v>
      </c>
      <c r="K37" s="18">
        <v>91562.44</v>
      </c>
      <c r="L37" s="18">
        <v>14086.53</v>
      </c>
      <c r="M37" s="164" t="s">
        <v>26</v>
      </c>
      <c r="N37" s="165"/>
      <c r="O37" s="165"/>
    </row>
    <row r="38" spans="1:15" ht="15" thickBot="1" x14ac:dyDescent="0.35">
      <c r="A38" s="139" t="s">
        <v>401</v>
      </c>
      <c r="B38" s="140"/>
      <c r="C38" s="140"/>
      <c r="D38" s="140"/>
      <c r="E38" s="140"/>
      <c r="F38" s="140"/>
      <c r="G38" s="51"/>
      <c r="H38" s="52"/>
      <c r="I38" s="52">
        <f>SUM(I4:I37)</f>
        <v>17410032.960000001</v>
      </c>
      <c r="J38" s="52">
        <f>SUM(J4:J37)</f>
        <v>14798528.08</v>
      </c>
      <c r="K38" s="52">
        <f>SUM(K4:K37)</f>
        <v>2263304.25</v>
      </c>
      <c r="L38" s="52">
        <f>SUM(L4:L37)</f>
        <v>348200.69000000006</v>
      </c>
      <c r="M38" s="53"/>
      <c r="N38" s="32"/>
      <c r="O38" s="32"/>
    </row>
    <row r="39" spans="1:15" ht="15" thickBot="1" x14ac:dyDescent="0.35">
      <c r="A39" s="139" t="s">
        <v>497</v>
      </c>
      <c r="B39" s="140"/>
      <c r="C39" s="140"/>
      <c r="D39" s="140"/>
      <c r="E39" s="140"/>
      <c r="F39" s="140"/>
      <c r="G39" s="51"/>
      <c r="H39" s="52"/>
      <c r="I39" s="52">
        <f>SUM(I4:I36)</f>
        <v>16705706.49</v>
      </c>
      <c r="J39" s="52">
        <f>SUM(J4:J36)</f>
        <v>14199850.58</v>
      </c>
      <c r="K39" s="52">
        <f>SUM(K4:K36)</f>
        <v>2171741.81</v>
      </c>
      <c r="L39" s="52">
        <f>SUM(L4:L36)</f>
        <v>334114.16000000003</v>
      </c>
      <c r="M39" s="53"/>
      <c r="N39" s="32"/>
      <c r="O39" s="32"/>
    </row>
    <row r="40" spans="1:15" ht="15" thickBot="1" x14ac:dyDescent="0.35">
      <c r="A40" s="139" t="s">
        <v>498</v>
      </c>
      <c r="B40" s="140"/>
      <c r="C40" s="140"/>
      <c r="D40" s="140"/>
      <c r="E40" s="140"/>
      <c r="F40" s="140"/>
      <c r="G40" s="51"/>
      <c r="H40" s="52"/>
      <c r="I40" s="52">
        <f>I37</f>
        <v>704326.47</v>
      </c>
      <c r="J40" s="52">
        <f t="shared" ref="J40:L40" si="0">J37</f>
        <v>598677.5</v>
      </c>
      <c r="K40" s="52">
        <f t="shared" si="0"/>
        <v>91562.44</v>
      </c>
      <c r="L40" s="52">
        <f t="shared" si="0"/>
        <v>14086.53</v>
      </c>
      <c r="M40" s="53"/>
      <c r="N40" s="32"/>
      <c r="O40" s="32"/>
    </row>
    <row r="41" spans="1:15" ht="45" customHeight="1" x14ac:dyDescent="0.3">
      <c r="A41" s="159" t="s">
        <v>402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32"/>
      <c r="O41" s="32"/>
    </row>
    <row r="42" spans="1:15" x14ac:dyDescent="0.3">
      <c r="A42" s="83"/>
      <c r="B42" s="83"/>
      <c r="C42" s="83"/>
      <c r="D42" s="83"/>
      <c r="E42" s="83"/>
      <c r="F42" s="83"/>
      <c r="G42" s="83"/>
      <c r="H42" s="84"/>
      <c r="I42" s="84"/>
      <c r="J42" s="84"/>
      <c r="K42" s="84"/>
      <c r="L42" s="84"/>
      <c r="M42" s="85"/>
      <c r="N42" s="32"/>
      <c r="O42" s="32"/>
    </row>
    <row r="43" spans="1:15" ht="15" thickBot="1" x14ac:dyDescent="0.35">
      <c r="A43" s="83"/>
      <c r="B43" s="83"/>
      <c r="C43" s="83"/>
      <c r="D43" s="83"/>
      <c r="E43" s="83"/>
      <c r="F43" s="83"/>
      <c r="G43" s="83"/>
      <c r="H43" s="84"/>
      <c r="I43" s="84"/>
      <c r="J43" s="84"/>
      <c r="K43" s="84"/>
      <c r="L43" s="84"/>
      <c r="M43" s="85"/>
      <c r="N43" s="32"/>
      <c r="O43" s="32"/>
    </row>
    <row r="44" spans="1:15" ht="24" customHeight="1" thickBot="1" x14ac:dyDescent="0.35">
      <c r="A44" s="139" t="s">
        <v>403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41"/>
      <c r="N44" s="32"/>
      <c r="O44" s="32"/>
    </row>
    <row r="45" spans="1:15" ht="30.75" customHeight="1" x14ac:dyDescent="0.3">
      <c r="A45" s="78">
        <v>1</v>
      </c>
      <c r="B45" s="13" t="s">
        <v>404</v>
      </c>
      <c r="C45" s="13" t="s">
        <v>405</v>
      </c>
      <c r="D45" s="13" t="s">
        <v>406</v>
      </c>
      <c r="E45" s="13" t="s">
        <v>164</v>
      </c>
      <c r="F45" s="86" t="s">
        <v>34</v>
      </c>
      <c r="G45" s="81">
        <v>89</v>
      </c>
      <c r="H45" s="45">
        <v>120</v>
      </c>
      <c r="I45" s="18">
        <v>347854.79</v>
      </c>
      <c r="J45" s="18">
        <v>295676.57</v>
      </c>
      <c r="K45" s="18">
        <v>45221.130000000005</v>
      </c>
      <c r="L45" s="18">
        <v>6957.09</v>
      </c>
      <c r="M45" s="80" t="s">
        <v>26</v>
      </c>
      <c r="N45" s="32"/>
      <c r="O45" s="32"/>
    </row>
    <row r="46" spans="1:15" ht="76.5" customHeight="1" x14ac:dyDescent="0.3">
      <c r="A46" s="78">
        <v>2</v>
      </c>
      <c r="B46" s="13" t="s">
        <v>407</v>
      </c>
      <c r="C46" s="13" t="s">
        <v>408</v>
      </c>
      <c r="D46" s="13" t="s">
        <v>409</v>
      </c>
      <c r="E46" s="13" t="s">
        <v>410</v>
      </c>
      <c r="F46" s="13" t="s">
        <v>34</v>
      </c>
      <c r="G46" s="81">
        <v>84</v>
      </c>
      <c r="H46" s="45">
        <v>119</v>
      </c>
      <c r="I46" s="18">
        <v>1441974.96</v>
      </c>
      <c r="J46" s="18">
        <v>1225678.72</v>
      </c>
      <c r="K46" s="18">
        <v>187456.74</v>
      </c>
      <c r="L46" s="18">
        <v>28839.5</v>
      </c>
      <c r="M46" s="80" t="s">
        <v>26</v>
      </c>
      <c r="N46" s="32"/>
      <c r="O46" s="32"/>
    </row>
    <row r="47" spans="1:15" ht="72" customHeight="1" x14ac:dyDescent="0.3">
      <c r="A47" s="78">
        <v>3</v>
      </c>
      <c r="B47" s="13" t="s">
        <v>411</v>
      </c>
      <c r="C47" s="13" t="s">
        <v>412</v>
      </c>
      <c r="D47" s="13" t="s">
        <v>413</v>
      </c>
      <c r="E47" s="13" t="s">
        <v>414</v>
      </c>
      <c r="F47" s="13" t="s">
        <v>415</v>
      </c>
      <c r="G47" s="81">
        <v>81</v>
      </c>
      <c r="H47" s="45">
        <v>119</v>
      </c>
      <c r="I47" s="18">
        <v>735766.45</v>
      </c>
      <c r="J47" s="18">
        <v>625401.48</v>
      </c>
      <c r="K47" s="18">
        <v>95649.64</v>
      </c>
      <c r="L47" s="18">
        <v>14715.33</v>
      </c>
      <c r="M47" s="80" t="s">
        <v>26</v>
      </c>
      <c r="N47" s="32"/>
      <c r="O47" s="32"/>
    </row>
    <row r="48" spans="1:15" ht="30.75" customHeight="1" x14ac:dyDescent="0.3">
      <c r="A48" s="78">
        <v>4</v>
      </c>
      <c r="B48" s="13" t="s">
        <v>416</v>
      </c>
      <c r="C48" s="13" t="s">
        <v>417</v>
      </c>
      <c r="D48" s="13" t="s">
        <v>418</v>
      </c>
      <c r="E48" s="13" t="s">
        <v>419</v>
      </c>
      <c r="F48" s="13" t="s">
        <v>34</v>
      </c>
      <c r="G48" s="81">
        <v>71</v>
      </c>
      <c r="H48" s="45">
        <v>120</v>
      </c>
      <c r="I48" s="18">
        <v>193065.27</v>
      </c>
      <c r="J48" s="18">
        <v>164105.48000000001</v>
      </c>
      <c r="K48" s="18">
        <v>25098.48</v>
      </c>
      <c r="L48" s="18">
        <v>3861.31</v>
      </c>
      <c r="M48" s="80" t="s">
        <v>26</v>
      </c>
      <c r="N48" s="32"/>
      <c r="O48" s="32"/>
    </row>
    <row r="49" spans="1:15" ht="57.75" customHeight="1" x14ac:dyDescent="0.3">
      <c r="A49" s="78">
        <v>5</v>
      </c>
      <c r="B49" s="13" t="s">
        <v>420</v>
      </c>
      <c r="C49" s="13" t="s">
        <v>421</v>
      </c>
      <c r="D49" s="13" t="s">
        <v>422</v>
      </c>
      <c r="E49" s="13" t="s">
        <v>423</v>
      </c>
      <c r="F49" s="13" t="s">
        <v>424</v>
      </c>
      <c r="G49" s="81">
        <v>71</v>
      </c>
      <c r="H49" s="45">
        <v>119</v>
      </c>
      <c r="I49" s="18">
        <v>1483009.98</v>
      </c>
      <c r="J49" s="18">
        <v>1260558.48</v>
      </c>
      <c r="K49" s="18">
        <v>192791.3</v>
      </c>
      <c r="L49" s="18">
        <v>29660.2</v>
      </c>
      <c r="M49" s="80" t="s">
        <v>26</v>
      </c>
      <c r="N49" s="32"/>
      <c r="O49" s="32"/>
    </row>
    <row r="50" spans="1:15" ht="89.25" customHeight="1" x14ac:dyDescent="0.3">
      <c r="A50" s="78">
        <v>6</v>
      </c>
      <c r="B50" s="13" t="s">
        <v>425</v>
      </c>
      <c r="C50" s="13" t="s">
        <v>426</v>
      </c>
      <c r="D50" s="13" t="s">
        <v>427</v>
      </c>
      <c r="E50" s="13" t="s">
        <v>428</v>
      </c>
      <c r="F50" s="13" t="s">
        <v>34</v>
      </c>
      <c r="G50" s="81">
        <v>69.5</v>
      </c>
      <c r="H50" s="45">
        <v>120</v>
      </c>
      <c r="I50" s="18">
        <v>1383306.04</v>
      </c>
      <c r="J50" s="18">
        <v>1175810.1399999999</v>
      </c>
      <c r="K50" s="18">
        <v>179829.78999999998</v>
      </c>
      <c r="L50" s="18">
        <v>27666.12</v>
      </c>
      <c r="M50" s="80" t="s">
        <v>26</v>
      </c>
      <c r="N50" s="32"/>
      <c r="O50" s="32"/>
    </row>
    <row r="51" spans="1:15" ht="57.75" customHeight="1" x14ac:dyDescent="0.3">
      <c r="A51" s="78">
        <v>7</v>
      </c>
      <c r="B51" s="13" t="s">
        <v>429</v>
      </c>
      <c r="C51" s="13" t="s">
        <v>430</v>
      </c>
      <c r="D51" s="13" t="s">
        <v>431</v>
      </c>
      <c r="E51" s="13" t="s">
        <v>432</v>
      </c>
      <c r="F51" s="13" t="s">
        <v>433</v>
      </c>
      <c r="G51" s="81">
        <v>69.5</v>
      </c>
      <c r="H51" s="45">
        <v>120</v>
      </c>
      <c r="I51" s="18">
        <v>145020.62</v>
      </c>
      <c r="J51" s="18">
        <v>123267.53</v>
      </c>
      <c r="K51" s="18">
        <v>18852.690000000002</v>
      </c>
      <c r="L51" s="18">
        <v>2900.41</v>
      </c>
      <c r="M51" s="80" t="s">
        <v>26</v>
      </c>
      <c r="N51" s="32"/>
      <c r="O51" s="32"/>
    </row>
    <row r="52" spans="1:15" ht="85.5" customHeight="1" x14ac:dyDescent="0.3">
      <c r="A52" s="78">
        <v>8</v>
      </c>
      <c r="B52" s="13" t="s">
        <v>434</v>
      </c>
      <c r="C52" s="13" t="s">
        <v>435</v>
      </c>
      <c r="D52" s="13" t="s">
        <v>436</v>
      </c>
      <c r="E52" s="13" t="s">
        <v>437</v>
      </c>
      <c r="F52" s="13" t="s">
        <v>438</v>
      </c>
      <c r="G52" s="81">
        <v>68</v>
      </c>
      <c r="H52" s="45">
        <v>119</v>
      </c>
      <c r="I52" s="18">
        <v>671561.63</v>
      </c>
      <c r="J52" s="18">
        <v>570827.39</v>
      </c>
      <c r="K52" s="18">
        <v>87303.010000000009</v>
      </c>
      <c r="L52" s="18">
        <v>13431.23</v>
      </c>
      <c r="M52" s="80" t="s">
        <v>26</v>
      </c>
      <c r="N52" s="32"/>
      <c r="O52" s="32"/>
    </row>
    <row r="53" spans="1:15" ht="30.75" customHeight="1" x14ac:dyDescent="0.3">
      <c r="A53" s="78">
        <v>9</v>
      </c>
      <c r="B53" s="13" t="s">
        <v>439</v>
      </c>
      <c r="C53" s="13" t="s">
        <v>440</v>
      </c>
      <c r="D53" s="13" t="s">
        <v>441</v>
      </c>
      <c r="E53" s="13" t="s">
        <v>34</v>
      </c>
      <c r="F53" s="13" t="s">
        <v>442</v>
      </c>
      <c r="G53" s="81">
        <v>68</v>
      </c>
      <c r="H53" s="45">
        <v>119</v>
      </c>
      <c r="I53" s="18">
        <v>1475894.96</v>
      </c>
      <c r="J53" s="18">
        <v>1254510.72</v>
      </c>
      <c r="K53" s="18">
        <v>191866.34</v>
      </c>
      <c r="L53" s="18">
        <v>29517.9</v>
      </c>
      <c r="M53" s="80" t="s">
        <v>26</v>
      </c>
      <c r="N53" s="32"/>
      <c r="O53" s="32"/>
    </row>
    <row r="54" spans="1:15" ht="53.25" customHeight="1" x14ac:dyDescent="0.3">
      <c r="A54" s="78">
        <v>10</v>
      </c>
      <c r="B54" s="13" t="s">
        <v>443</v>
      </c>
      <c r="C54" s="13" t="s">
        <v>444</v>
      </c>
      <c r="D54" s="13" t="s">
        <v>445</v>
      </c>
      <c r="E54" s="13" t="s">
        <v>446</v>
      </c>
      <c r="F54" s="13" t="s">
        <v>447</v>
      </c>
      <c r="G54" s="81">
        <v>68</v>
      </c>
      <c r="H54" s="45">
        <v>120</v>
      </c>
      <c r="I54" s="18">
        <v>372178.65</v>
      </c>
      <c r="J54" s="18">
        <v>316351.84000000003</v>
      </c>
      <c r="K54" s="18">
        <v>48383.229999999996</v>
      </c>
      <c r="L54" s="18">
        <v>7443.58</v>
      </c>
      <c r="M54" s="80" t="s">
        <v>26</v>
      </c>
      <c r="N54" s="32"/>
      <c r="O54" s="32"/>
    </row>
    <row r="55" spans="1:15" ht="48.75" customHeight="1" x14ac:dyDescent="0.3">
      <c r="A55" s="78">
        <v>11</v>
      </c>
      <c r="B55" s="13" t="s">
        <v>448</v>
      </c>
      <c r="C55" s="13" t="s">
        <v>449</v>
      </c>
      <c r="D55" s="13" t="s">
        <v>450</v>
      </c>
      <c r="E55" s="13" t="s">
        <v>451</v>
      </c>
      <c r="F55" s="13" t="s">
        <v>452</v>
      </c>
      <c r="G55" s="81">
        <v>67.5</v>
      </c>
      <c r="H55" s="45">
        <v>120</v>
      </c>
      <c r="I55" s="18">
        <v>1489666.82</v>
      </c>
      <c r="J55" s="18">
        <v>1266216.8</v>
      </c>
      <c r="K55" s="18">
        <v>193656.69</v>
      </c>
      <c r="L55" s="18">
        <v>29793.34</v>
      </c>
      <c r="M55" s="80" t="s">
        <v>26</v>
      </c>
      <c r="N55" s="32"/>
      <c r="O55" s="32"/>
    </row>
    <row r="56" spans="1:15" ht="30.75" customHeight="1" x14ac:dyDescent="0.3">
      <c r="A56" s="78">
        <v>12</v>
      </c>
      <c r="B56" s="13" t="s">
        <v>453</v>
      </c>
      <c r="C56" s="13" t="s">
        <v>454</v>
      </c>
      <c r="D56" s="13" t="s">
        <v>455</v>
      </c>
      <c r="E56" s="13" t="s">
        <v>456</v>
      </c>
      <c r="F56" s="13" t="s">
        <v>34</v>
      </c>
      <c r="G56" s="81">
        <v>66</v>
      </c>
      <c r="H56" s="45">
        <v>119</v>
      </c>
      <c r="I56" s="18">
        <v>427222.06</v>
      </c>
      <c r="J56" s="18">
        <v>363138.75</v>
      </c>
      <c r="K56" s="18">
        <v>55538.869999999995</v>
      </c>
      <c r="L56" s="18">
        <v>8544.44</v>
      </c>
      <c r="M56" s="80" t="s">
        <v>26</v>
      </c>
      <c r="N56" s="32"/>
      <c r="O56" s="32"/>
    </row>
    <row r="57" spans="1:15" ht="66" customHeight="1" x14ac:dyDescent="0.3">
      <c r="A57" s="78">
        <v>13</v>
      </c>
      <c r="B57" s="13" t="s">
        <v>457</v>
      </c>
      <c r="C57" s="13" t="s">
        <v>458</v>
      </c>
      <c r="D57" s="13" t="s">
        <v>459</v>
      </c>
      <c r="E57" s="13" t="s">
        <v>460</v>
      </c>
      <c r="F57" s="13" t="s">
        <v>461</v>
      </c>
      <c r="G57" s="81">
        <v>65.5</v>
      </c>
      <c r="H57" s="45">
        <v>120</v>
      </c>
      <c r="I57" s="18">
        <v>373179.47</v>
      </c>
      <c r="J57" s="18">
        <v>317202.55</v>
      </c>
      <c r="K57" s="18">
        <v>48513.33</v>
      </c>
      <c r="L57" s="18">
        <v>7463.59</v>
      </c>
      <c r="M57" s="80" t="s">
        <v>26</v>
      </c>
      <c r="N57" s="32"/>
      <c r="O57" s="32"/>
    </row>
    <row r="58" spans="1:15" ht="30.75" customHeight="1" x14ac:dyDescent="0.3">
      <c r="A58" s="78">
        <v>14</v>
      </c>
      <c r="B58" s="13" t="s">
        <v>462</v>
      </c>
      <c r="C58" s="13" t="s">
        <v>463</v>
      </c>
      <c r="D58" s="13" t="s">
        <v>464</v>
      </c>
      <c r="E58" s="13" t="s">
        <v>34</v>
      </c>
      <c r="F58" s="13" t="s">
        <v>465</v>
      </c>
      <c r="G58" s="81">
        <v>65.5</v>
      </c>
      <c r="H58" s="45">
        <v>119</v>
      </c>
      <c r="I58" s="18">
        <v>440393.19</v>
      </c>
      <c r="J58" s="18">
        <v>374334.21</v>
      </c>
      <c r="K58" s="18">
        <v>57251.11</v>
      </c>
      <c r="L58" s="18">
        <v>8807.8700000000008</v>
      </c>
      <c r="M58" s="80" t="s">
        <v>26</v>
      </c>
      <c r="N58" s="32"/>
      <c r="O58" s="32"/>
    </row>
    <row r="59" spans="1:15" ht="105.75" customHeight="1" x14ac:dyDescent="0.3">
      <c r="A59" s="78">
        <v>15</v>
      </c>
      <c r="B59" s="13" t="s">
        <v>466</v>
      </c>
      <c r="C59" s="13" t="s">
        <v>467</v>
      </c>
      <c r="D59" s="13" t="s">
        <v>468</v>
      </c>
      <c r="E59" s="13" t="s">
        <v>34</v>
      </c>
      <c r="F59" s="13" t="s">
        <v>469</v>
      </c>
      <c r="G59" s="81">
        <v>65.5</v>
      </c>
      <c r="H59" s="45">
        <v>120</v>
      </c>
      <c r="I59" s="18">
        <v>994896.64</v>
      </c>
      <c r="J59" s="18">
        <v>845662.15</v>
      </c>
      <c r="K59" s="18">
        <v>129336.56999999999</v>
      </c>
      <c r="L59" s="18">
        <v>19897.93</v>
      </c>
      <c r="M59" s="80" t="s">
        <v>26</v>
      </c>
      <c r="N59" s="32"/>
      <c r="O59" s="32"/>
    </row>
    <row r="60" spans="1:15" ht="71.25" customHeight="1" x14ac:dyDescent="0.3">
      <c r="A60" s="78">
        <v>16</v>
      </c>
      <c r="B60" s="13" t="s">
        <v>470</v>
      </c>
      <c r="C60" s="13" t="s">
        <v>471</v>
      </c>
      <c r="D60" s="13" t="s">
        <v>472</v>
      </c>
      <c r="E60" s="13" t="s">
        <v>34</v>
      </c>
      <c r="F60" s="13" t="s">
        <v>473</v>
      </c>
      <c r="G60" s="81">
        <v>64.5</v>
      </c>
      <c r="H60" s="45">
        <v>119</v>
      </c>
      <c r="I60" s="18">
        <v>299325.65999999997</v>
      </c>
      <c r="J60" s="18">
        <v>254426.81</v>
      </c>
      <c r="K60" s="18">
        <v>38912.339999999997</v>
      </c>
      <c r="L60" s="18">
        <v>5986.51</v>
      </c>
      <c r="M60" s="80" t="s">
        <v>26</v>
      </c>
      <c r="N60" s="32"/>
      <c r="O60" s="32"/>
    </row>
    <row r="61" spans="1:15" ht="80.25" customHeight="1" x14ac:dyDescent="0.3">
      <c r="A61" s="87">
        <v>17</v>
      </c>
      <c r="B61" s="88" t="s">
        <v>474</v>
      </c>
      <c r="C61" s="88" t="s">
        <v>475</v>
      </c>
      <c r="D61" s="88" t="s">
        <v>476</v>
      </c>
      <c r="E61" s="88" t="s">
        <v>34</v>
      </c>
      <c r="F61" s="88" t="s">
        <v>477</v>
      </c>
      <c r="G61" s="89">
        <v>63</v>
      </c>
      <c r="H61" s="90">
        <v>119</v>
      </c>
      <c r="I61" s="91">
        <v>1451158.5</v>
      </c>
      <c r="J61" s="91">
        <v>1233484.73</v>
      </c>
      <c r="K61" s="91">
        <v>188650.61</v>
      </c>
      <c r="L61" s="91">
        <v>29023.17</v>
      </c>
      <c r="M61" s="92" t="s">
        <v>400</v>
      </c>
      <c r="N61" s="32"/>
      <c r="O61" s="32"/>
    </row>
    <row r="62" spans="1:15" ht="46.5" customHeight="1" x14ac:dyDescent="0.3">
      <c r="A62" s="87">
        <v>18</v>
      </c>
      <c r="B62" s="88" t="s">
        <v>478</v>
      </c>
      <c r="C62" s="88" t="s">
        <v>479</v>
      </c>
      <c r="D62" s="88" t="s">
        <v>480</v>
      </c>
      <c r="E62" s="88" t="s">
        <v>34</v>
      </c>
      <c r="F62" s="88" t="s">
        <v>481</v>
      </c>
      <c r="G62" s="89">
        <v>62.5</v>
      </c>
      <c r="H62" s="90">
        <v>119</v>
      </c>
      <c r="I62" s="91">
        <v>811253.08</v>
      </c>
      <c r="J62" s="91">
        <v>689565.12</v>
      </c>
      <c r="K62" s="91">
        <v>105462.9</v>
      </c>
      <c r="L62" s="91">
        <v>16225.06</v>
      </c>
      <c r="M62" s="92" t="s">
        <v>400</v>
      </c>
      <c r="N62" s="32"/>
      <c r="O62" s="32"/>
    </row>
    <row r="63" spans="1:15" ht="51" customHeight="1" x14ac:dyDescent="0.3">
      <c r="A63" s="87">
        <v>19</v>
      </c>
      <c r="B63" s="88" t="s">
        <v>482</v>
      </c>
      <c r="C63" s="88" t="s">
        <v>483</v>
      </c>
      <c r="D63" s="88" t="s">
        <v>484</v>
      </c>
      <c r="E63" s="88" t="s">
        <v>485</v>
      </c>
      <c r="F63" s="88" t="s">
        <v>34</v>
      </c>
      <c r="G63" s="89">
        <v>61.5</v>
      </c>
      <c r="H63" s="90">
        <v>119</v>
      </c>
      <c r="I63" s="91">
        <v>1081938.54</v>
      </c>
      <c r="J63" s="91">
        <v>919647.76</v>
      </c>
      <c r="K63" s="91">
        <v>140652.01</v>
      </c>
      <c r="L63" s="91">
        <v>21638.77</v>
      </c>
      <c r="M63" s="92" t="s">
        <v>400</v>
      </c>
      <c r="N63" s="32"/>
      <c r="O63" s="32"/>
    </row>
    <row r="64" spans="1:15" ht="104.25" customHeight="1" x14ac:dyDescent="0.3">
      <c r="A64" s="87">
        <v>20</v>
      </c>
      <c r="B64" s="88" t="s">
        <v>486</v>
      </c>
      <c r="C64" s="88" t="s">
        <v>487</v>
      </c>
      <c r="D64" s="88" t="s">
        <v>488</v>
      </c>
      <c r="E64" s="88" t="s">
        <v>489</v>
      </c>
      <c r="F64" s="88" t="s">
        <v>461</v>
      </c>
      <c r="G64" s="89">
        <v>60.5</v>
      </c>
      <c r="H64" s="90">
        <v>119</v>
      </c>
      <c r="I64" s="91">
        <v>550032.99</v>
      </c>
      <c r="J64" s="91">
        <v>467528.04</v>
      </c>
      <c r="K64" s="91">
        <v>71504.290000000008</v>
      </c>
      <c r="L64" s="91">
        <v>11000.66</v>
      </c>
      <c r="M64" s="92" t="s">
        <v>400</v>
      </c>
      <c r="N64" s="32"/>
      <c r="O64" s="32"/>
    </row>
    <row r="65" spans="1:15" ht="39" customHeight="1" thickBot="1" x14ac:dyDescent="0.35">
      <c r="A65" s="87">
        <v>21</v>
      </c>
      <c r="B65" s="88" t="s">
        <v>490</v>
      </c>
      <c r="C65" s="88" t="s">
        <v>491</v>
      </c>
      <c r="D65" s="88" t="s">
        <v>492</v>
      </c>
      <c r="E65" s="88" t="s">
        <v>493</v>
      </c>
      <c r="F65" s="88" t="s">
        <v>34</v>
      </c>
      <c r="G65" s="89">
        <v>60</v>
      </c>
      <c r="H65" s="90">
        <v>119</v>
      </c>
      <c r="I65" s="91">
        <v>1450529.96</v>
      </c>
      <c r="J65" s="91">
        <v>1232950.47</v>
      </c>
      <c r="K65" s="91">
        <v>188568.89</v>
      </c>
      <c r="L65" s="91">
        <v>29010.6</v>
      </c>
      <c r="M65" s="92" t="s">
        <v>400</v>
      </c>
      <c r="N65" s="32"/>
      <c r="O65" s="32"/>
    </row>
    <row r="66" spans="1:15" ht="15" thickBot="1" x14ac:dyDescent="0.35">
      <c r="A66" s="144" t="s">
        <v>494</v>
      </c>
      <c r="B66" s="145"/>
      <c r="C66" s="145"/>
      <c r="D66" s="145"/>
      <c r="E66" s="145"/>
      <c r="F66" s="146"/>
      <c r="G66" s="61"/>
      <c r="H66" s="62"/>
      <c r="I66" s="62">
        <f>SUM(I45:I65)</f>
        <v>17619230.260000002</v>
      </c>
      <c r="J66" s="62">
        <f>SUM(J45:J65)</f>
        <v>14976345.74</v>
      </c>
      <c r="K66" s="62">
        <f>SUM(K45:K65)</f>
        <v>2290499.9600000004</v>
      </c>
      <c r="L66" s="62">
        <f>SUM(L45:L65)</f>
        <v>352384.60999999993</v>
      </c>
      <c r="M66" s="64"/>
    </row>
    <row r="67" spans="1:15" ht="15" thickBot="1" x14ac:dyDescent="0.35">
      <c r="A67" s="144" t="s">
        <v>495</v>
      </c>
      <c r="B67" s="145"/>
      <c r="C67" s="145"/>
      <c r="D67" s="145"/>
      <c r="E67" s="145"/>
      <c r="F67" s="146"/>
      <c r="G67" s="61"/>
      <c r="H67" s="62"/>
      <c r="I67" s="62">
        <f>SUM(I45:I60)</f>
        <v>12274317.190000001</v>
      </c>
      <c r="J67" s="62">
        <f t="shared" ref="J67:L67" si="1">SUM(J45:J60)</f>
        <v>10433169.620000001</v>
      </c>
      <c r="K67" s="62">
        <f t="shared" si="1"/>
        <v>1595661.2600000005</v>
      </c>
      <c r="L67" s="62">
        <f t="shared" si="1"/>
        <v>245486.34999999998</v>
      </c>
      <c r="M67" s="64"/>
    </row>
    <row r="68" spans="1:15" ht="15" thickBot="1" x14ac:dyDescent="0.35">
      <c r="A68" s="144" t="s">
        <v>496</v>
      </c>
      <c r="B68" s="145"/>
      <c r="C68" s="145"/>
      <c r="D68" s="145"/>
      <c r="E68" s="145"/>
      <c r="F68" s="146"/>
      <c r="G68" s="100"/>
      <c r="H68" s="62"/>
      <c r="I68" s="62">
        <f>SUM(I61:I65)</f>
        <v>5344913.07</v>
      </c>
      <c r="J68" s="62">
        <f>SUM(J61:J65)</f>
        <v>4543176.12</v>
      </c>
      <c r="K68" s="62">
        <f t="shared" ref="K68" si="2">SUM(K61:K65)</f>
        <v>694838.70000000007</v>
      </c>
      <c r="L68" s="62">
        <f>SUM(L61:L65)</f>
        <v>106898.26000000001</v>
      </c>
      <c r="M68" s="64"/>
    </row>
    <row r="69" spans="1:15" ht="15" customHeight="1" x14ac:dyDescent="0.3">
      <c r="A69" s="167" t="s">
        <v>501</v>
      </c>
      <c r="B69" s="168"/>
      <c r="C69" s="168"/>
      <c r="D69" s="168"/>
      <c r="E69" s="168"/>
      <c r="F69" s="169"/>
      <c r="G69" s="170"/>
      <c r="H69" s="170"/>
      <c r="I69" s="171">
        <f>I39+I67</f>
        <v>28980023.68</v>
      </c>
      <c r="J69" s="171">
        <f t="shared" ref="J69:L69" si="3">J39+J67</f>
        <v>24633020.200000003</v>
      </c>
      <c r="K69" s="171">
        <f t="shared" si="3"/>
        <v>3767403.0700000003</v>
      </c>
      <c r="L69" s="171">
        <f t="shared" si="3"/>
        <v>579600.51</v>
      </c>
      <c r="M69" s="170"/>
    </row>
    <row r="70" spans="1:15" ht="15" customHeight="1" x14ac:dyDescent="0.3">
      <c r="A70" s="156" t="s">
        <v>502</v>
      </c>
      <c r="B70" s="157"/>
      <c r="C70" s="157"/>
      <c r="D70" s="157"/>
      <c r="E70" s="157"/>
      <c r="F70" s="158"/>
      <c r="G70" s="105"/>
      <c r="H70" s="105"/>
      <c r="I70" s="106">
        <f>I40+I68</f>
        <v>6049239.54</v>
      </c>
      <c r="J70" s="106">
        <f t="shared" ref="J70:L70" si="4">J40+J68</f>
        <v>5141853.62</v>
      </c>
      <c r="K70" s="106">
        <f t="shared" si="4"/>
        <v>786401.14000000013</v>
      </c>
      <c r="L70" s="106">
        <f t="shared" si="4"/>
        <v>120984.79000000001</v>
      </c>
      <c r="M70" s="105"/>
    </row>
    <row r="71" spans="1:15" x14ac:dyDescent="0.3">
      <c r="A71" s="156" t="s">
        <v>504</v>
      </c>
      <c r="B71" s="157"/>
      <c r="C71" s="157"/>
      <c r="D71" s="157"/>
      <c r="E71" s="157"/>
      <c r="F71" s="158"/>
      <c r="G71" s="107"/>
      <c r="H71" s="107"/>
      <c r="I71" s="108">
        <f>I69+I70</f>
        <v>35029263.219999999</v>
      </c>
      <c r="J71" s="108">
        <f t="shared" ref="J71:L71" si="5">J69+J70</f>
        <v>29774873.820000004</v>
      </c>
      <c r="K71" s="108">
        <f t="shared" si="5"/>
        <v>4553804.2100000009</v>
      </c>
      <c r="L71" s="108">
        <f t="shared" si="5"/>
        <v>700585.3</v>
      </c>
      <c r="M71" s="107"/>
    </row>
    <row r="72" spans="1:15" x14ac:dyDescent="0.3">
      <c r="M72" s="33"/>
    </row>
    <row r="73" spans="1:15" x14ac:dyDescent="0.3">
      <c r="M73" s="33"/>
    </row>
    <row r="74" spans="1:15" x14ac:dyDescent="0.3">
      <c r="M74" s="33"/>
    </row>
    <row r="75" spans="1:15" x14ac:dyDescent="0.3">
      <c r="I75" s="32"/>
      <c r="M75" s="33"/>
    </row>
    <row r="76" spans="1:15" x14ac:dyDescent="0.3">
      <c r="I76" s="32"/>
      <c r="M76" s="34"/>
    </row>
    <row r="77" spans="1:15" x14ac:dyDescent="0.3">
      <c r="I77" s="32"/>
      <c r="M77" s="33"/>
    </row>
    <row r="78" spans="1:15" x14ac:dyDescent="0.3">
      <c r="I78" s="32"/>
      <c r="M78" s="33"/>
    </row>
    <row r="79" spans="1:15" x14ac:dyDescent="0.3">
      <c r="M79" s="33"/>
    </row>
    <row r="80" spans="1:15" x14ac:dyDescent="0.3">
      <c r="M80" s="33"/>
    </row>
    <row r="81" spans="11:13" x14ac:dyDescent="0.3">
      <c r="M81" s="33"/>
    </row>
    <row r="82" spans="11:13" x14ac:dyDescent="0.3">
      <c r="M82" s="33"/>
    </row>
    <row r="83" spans="11:13" x14ac:dyDescent="0.3">
      <c r="K83" s="32"/>
      <c r="M83" s="33"/>
    </row>
    <row r="84" spans="11:13" x14ac:dyDescent="0.3">
      <c r="M84" s="33"/>
    </row>
    <row r="85" spans="11:13" x14ac:dyDescent="0.3">
      <c r="M85" s="33"/>
    </row>
    <row r="86" spans="11:13" x14ac:dyDescent="0.3">
      <c r="M86" s="33"/>
    </row>
    <row r="87" spans="11:13" x14ac:dyDescent="0.3">
      <c r="M87" s="33"/>
    </row>
    <row r="88" spans="11:13" x14ac:dyDescent="0.3">
      <c r="M88" s="33"/>
    </row>
    <row r="89" spans="11:13" x14ac:dyDescent="0.3">
      <c r="M89" s="33"/>
    </row>
    <row r="90" spans="11:13" x14ac:dyDescent="0.3">
      <c r="M90" s="33"/>
    </row>
    <row r="91" spans="11:13" x14ac:dyDescent="0.3">
      <c r="M91" s="33"/>
    </row>
    <row r="92" spans="11:13" x14ac:dyDescent="0.3">
      <c r="M92" s="33"/>
    </row>
    <row r="93" spans="11:13" x14ac:dyDescent="0.3">
      <c r="M93" s="33"/>
    </row>
    <row r="94" spans="11:13" x14ac:dyDescent="0.3">
      <c r="M94" s="33"/>
    </row>
    <row r="95" spans="11:13" x14ac:dyDescent="0.3">
      <c r="M95" s="33"/>
    </row>
    <row r="96" spans="11:13" x14ac:dyDescent="0.3">
      <c r="M96" s="33"/>
    </row>
    <row r="97" spans="13:13" x14ac:dyDescent="0.3">
      <c r="M97" s="33"/>
    </row>
    <row r="98" spans="13:13" x14ac:dyDescent="0.3">
      <c r="M98" s="33"/>
    </row>
    <row r="99" spans="13:13" x14ac:dyDescent="0.3">
      <c r="M99" s="33"/>
    </row>
    <row r="100" spans="13:13" x14ac:dyDescent="0.3">
      <c r="M100" s="33"/>
    </row>
    <row r="101" spans="13:13" x14ac:dyDescent="0.3">
      <c r="M101" s="33"/>
    </row>
    <row r="102" spans="13:13" x14ac:dyDescent="0.3">
      <c r="M102" s="33"/>
    </row>
    <row r="103" spans="13:13" x14ac:dyDescent="0.3">
      <c r="M103" s="33"/>
    </row>
    <row r="104" spans="13:13" x14ac:dyDescent="0.3">
      <c r="M104" s="33"/>
    </row>
    <row r="105" spans="13:13" x14ac:dyDescent="0.3">
      <c r="M105" s="33"/>
    </row>
    <row r="106" spans="13:13" x14ac:dyDescent="0.3">
      <c r="M106" s="33"/>
    </row>
    <row r="107" spans="13:13" x14ac:dyDescent="0.3">
      <c r="M107" s="33"/>
    </row>
    <row r="108" spans="13:13" x14ac:dyDescent="0.3">
      <c r="M108" s="33"/>
    </row>
    <row r="109" spans="13:13" x14ac:dyDescent="0.3">
      <c r="M109" s="33"/>
    </row>
    <row r="110" spans="13:13" x14ac:dyDescent="0.3">
      <c r="M110" s="33"/>
    </row>
    <row r="111" spans="13:13" x14ac:dyDescent="0.3">
      <c r="M111" s="33"/>
    </row>
    <row r="112" spans="13:13" x14ac:dyDescent="0.3">
      <c r="M112" s="33"/>
    </row>
    <row r="113" spans="13:13" x14ac:dyDescent="0.3">
      <c r="M113" s="33"/>
    </row>
    <row r="114" spans="13:13" x14ac:dyDescent="0.3">
      <c r="M114" s="33"/>
    </row>
    <row r="115" spans="13:13" x14ac:dyDescent="0.3">
      <c r="M115" s="33"/>
    </row>
    <row r="116" spans="13:13" x14ac:dyDescent="0.3">
      <c r="M116" s="33"/>
    </row>
    <row r="117" spans="13:13" x14ac:dyDescent="0.3">
      <c r="M117" s="33"/>
    </row>
    <row r="118" spans="13:13" x14ac:dyDescent="0.3">
      <c r="M118" s="33"/>
    </row>
    <row r="119" spans="13:13" x14ac:dyDescent="0.3">
      <c r="M119" s="33"/>
    </row>
    <row r="120" spans="13:13" x14ac:dyDescent="0.3">
      <c r="M120" s="33"/>
    </row>
    <row r="121" spans="13:13" x14ac:dyDescent="0.3">
      <c r="M121" s="33"/>
    </row>
    <row r="122" spans="13:13" x14ac:dyDescent="0.3">
      <c r="M122" s="33"/>
    </row>
    <row r="123" spans="13:13" x14ac:dyDescent="0.3">
      <c r="M123" s="33"/>
    </row>
    <row r="124" spans="13:13" x14ac:dyDescent="0.3">
      <c r="M124" s="33"/>
    </row>
    <row r="125" spans="13:13" x14ac:dyDescent="0.3">
      <c r="M125" s="33"/>
    </row>
    <row r="126" spans="13:13" x14ac:dyDescent="0.3">
      <c r="M126" s="33"/>
    </row>
    <row r="127" spans="13:13" x14ac:dyDescent="0.3">
      <c r="M127" s="33"/>
    </row>
    <row r="128" spans="13:13" x14ac:dyDescent="0.3">
      <c r="M128" s="33"/>
    </row>
    <row r="129" spans="13:13" x14ac:dyDescent="0.3">
      <c r="M129" s="33"/>
    </row>
    <row r="130" spans="13:13" x14ac:dyDescent="0.3">
      <c r="M130" s="33"/>
    </row>
    <row r="131" spans="13:13" x14ac:dyDescent="0.3">
      <c r="M131" s="33"/>
    </row>
    <row r="132" spans="13:13" x14ac:dyDescent="0.3">
      <c r="M132" s="33"/>
    </row>
    <row r="133" spans="13:13" x14ac:dyDescent="0.3">
      <c r="M133" s="33"/>
    </row>
    <row r="134" spans="13:13" x14ac:dyDescent="0.3">
      <c r="M134" s="33"/>
    </row>
    <row r="135" spans="13:13" x14ac:dyDescent="0.3">
      <c r="M135" s="33"/>
    </row>
    <row r="136" spans="13:13" x14ac:dyDescent="0.3">
      <c r="M136" s="33"/>
    </row>
    <row r="137" spans="13:13" x14ac:dyDescent="0.3">
      <c r="M137" s="33"/>
    </row>
    <row r="138" spans="13:13" x14ac:dyDescent="0.3">
      <c r="M138" s="33"/>
    </row>
    <row r="139" spans="13:13" x14ac:dyDescent="0.3">
      <c r="M139" s="33"/>
    </row>
    <row r="140" spans="13:13" x14ac:dyDescent="0.3">
      <c r="M140" s="33"/>
    </row>
    <row r="141" spans="13:13" x14ac:dyDescent="0.3">
      <c r="M141" s="33"/>
    </row>
    <row r="142" spans="13:13" x14ac:dyDescent="0.3">
      <c r="M142" s="33"/>
    </row>
    <row r="143" spans="13:13" x14ac:dyDescent="0.3">
      <c r="M143" s="33"/>
    </row>
    <row r="144" spans="13:13" x14ac:dyDescent="0.3">
      <c r="M144" s="33"/>
    </row>
    <row r="145" spans="13:13" x14ac:dyDescent="0.3">
      <c r="M145" s="33"/>
    </row>
    <row r="146" spans="13:13" x14ac:dyDescent="0.3">
      <c r="M146" s="33"/>
    </row>
    <row r="147" spans="13:13" x14ac:dyDescent="0.3">
      <c r="M147" s="33"/>
    </row>
    <row r="148" spans="13:13" x14ac:dyDescent="0.3">
      <c r="M148" s="33"/>
    </row>
    <row r="149" spans="13:13" x14ac:dyDescent="0.3">
      <c r="M149" s="33"/>
    </row>
    <row r="150" spans="13:13" x14ac:dyDescent="0.3">
      <c r="M150" s="33"/>
    </row>
  </sheetData>
  <mergeCells count="22">
    <mergeCell ref="A70:F70"/>
    <mergeCell ref="A71:F71"/>
    <mergeCell ref="A40:F40"/>
    <mergeCell ref="A41:M41"/>
    <mergeCell ref="A44:L44"/>
    <mergeCell ref="A66:F66"/>
    <mergeCell ref="A69:F69"/>
    <mergeCell ref="A67:F67"/>
    <mergeCell ref="A68:F68"/>
    <mergeCell ref="G1:G2"/>
    <mergeCell ref="H1:H2"/>
    <mergeCell ref="I1:L1"/>
    <mergeCell ref="M1:M2"/>
    <mergeCell ref="A3:L3"/>
    <mergeCell ref="A39:F39"/>
    <mergeCell ref="A38:F38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1st call - soft projects  PA123</vt:lpstr>
      <vt:lpstr> 1st call - hard projects PA123</vt:lpstr>
      <vt:lpstr>2nd call - soft&amp;hard PA45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2017-05-26T08:03:26Z</dcterms:modified>
</cp:coreProperties>
</file>